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Jablonova22,450 - Oprava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'Jablonova22,450 - Oprava ...'!$C$128:$K$228</definedName>
    <definedName name="_xlnm.Print_Area" localSheetId="1">'Jablonova22,450 - Oprava ...'!$C$4:$J$76,'Jablonova22,450 - Oprava ...'!$C$82:$J$112,'Jablonova22,450 - Oprava ...'!$C$118:$K$228</definedName>
    <definedName name="_xlnm.Print_Titles" localSheetId="1">'Jablonova22,450 - Oprava ...'!$128:$128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8"/>
  <c r="BH228"/>
  <c r="BG228"/>
  <c r="BE228"/>
  <c r="T228"/>
  <c r="T227"/>
  <c r="R228"/>
  <c r="R227"/>
  <c r="P228"/>
  <c r="P227"/>
  <c r="BI226"/>
  <c r="BH226"/>
  <c r="BG226"/>
  <c r="BE226"/>
  <c r="T226"/>
  <c r="T225"/>
  <c r="T224"/>
  <c r="R226"/>
  <c r="R225"/>
  <c r="R224"/>
  <c r="P226"/>
  <c r="P225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2"/>
  <c r="BH132"/>
  <c r="BG132"/>
  <c r="BE132"/>
  <c r="T132"/>
  <c r="R132"/>
  <c r="P132"/>
  <c r="J126"/>
  <c r="J125"/>
  <c r="F125"/>
  <c r="F123"/>
  <c r="E121"/>
  <c r="J90"/>
  <c r="J89"/>
  <c r="F89"/>
  <c r="F87"/>
  <c r="E85"/>
  <c r="J16"/>
  <c r="E16"/>
  <c r="F126"/>
  <c r="J15"/>
  <c r="J10"/>
  <c r="J123"/>
  <c i="1" r="L90"/>
  <c r="AM90"/>
  <c r="AM89"/>
  <c r="L89"/>
  <c r="AM87"/>
  <c r="L87"/>
  <c r="L85"/>
  <c r="L84"/>
  <c i="2" r="BK211"/>
  <c r="BK208"/>
  <c r="J204"/>
  <c r="J199"/>
  <c r="J196"/>
  <c r="BK189"/>
  <c r="J180"/>
  <c r="BK177"/>
  <c r="BK175"/>
  <c r="BK168"/>
  <c r="J161"/>
  <c r="BK141"/>
  <c r="BK219"/>
  <c r="J219"/>
  <c r="J31"/>
  <c r="BK159"/>
  <c r="BK153"/>
  <c r="J140"/>
  <c r="J155"/>
  <c r="BK140"/>
  <c r="J226"/>
  <c r="J211"/>
  <c r="J208"/>
  <c r="BK199"/>
  <c r="J194"/>
  <c r="BK191"/>
  <c r="J185"/>
  <c r="J178"/>
  <c r="J172"/>
  <c r="BK143"/>
  <c r="J218"/>
  <c r="BK207"/>
  <c r="BK202"/>
  <c r="BK197"/>
  <c r="J191"/>
  <c r="BK188"/>
  <c r="J181"/>
  <c r="BK176"/>
  <c r="J171"/>
  <c r="BK163"/>
  <c r="J150"/>
  <c r="F31"/>
  <c r="BK172"/>
  <c r="J163"/>
  <c r="BK155"/>
  <c r="BK150"/>
  <c r="BK157"/>
  <c r="J153"/>
  <c r="BK138"/>
  <c r="J223"/>
  <c r="J209"/>
  <c r="J202"/>
  <c r="BK195"/>
  <c r="J190"/>
  <c r="BK187"/>
  <c r="BK180"/>
  <c r="J174"/>
  <c r="J165"/>
  <c r="BK145"/>
  <c r="J143"/>
  <c r="BK185"/>
  <c r="BK132"/>
  <c r="BK194"/>
  <c r="J160"/>
  <c r="BK147"/>
  <c r="J201"/>
  <c r="BK184"/>
  <c r="BK161"/>
  <c r="J179"/>
  <c r="J222"/>
  <c r="J197"/>
  <c r="J189"/>
  <c r="J145"/>
  <c r="BK218"/>
  <c r="J188"/>
  <c r="J159"/>
  <c r="BK173"/>
  <c r="J141"/>
  <c r="BK192"/>
  <c r="J148"/>
  <c r="J206"/>
  <c r="J177"/>
  <c r="BK201"/>
  <c r="BK174"/>
  <c r="J220"/>
  <c r="J193"/>
  <c r="BK165"/>
  <c r="J149"/>
  <c r="BK204"/>
  <c r="BK179"/>
  <c r="BK220"/>
  <c r="BK196"/>
  <c r="BK190"/>
  <c r="J187"/>
  <c r="J182"/>
  <c r="BK171"/>
  <c r="J157"/>
  <c r="BK151"/>
  <c r="F35"/>
  <c r="J175"/>
  <c r="J169"/>
  <c r="J147"/>
  <c r="BK182"/>
  <c r="F34"/>
  <c r="J228"/>
  <c r="BK209"/>
  <c r="BK206"/>
  <c r="J200"/>
  <c r="J195"/>
  <c r="J184"/>
  <c r="BK178"/>
  <c r="BK169"/>
  <c r="BK160"/>
  <c r="J138"/>
  <c r="BK223"/>
  <c r="BK228"/>
  <c i="1" r="AS94"/>
  <c i="2" r="BK149"/>
  <c r="BK148"/>
  <c r="F33"/>
  <c r="BK226"/>
  <c r="BK222"/>
  <c r="J207"/>
  <c r="BK200"/>
  <c r="BK193"/>
  <c r="J192"/>
  <c r="BK181"/>
  <c r="J176"/>
  <c r="J173"/>
  <c r="J168"/>
  <c r="J151"/>
  <c r="J132"/>
  <c l="1" r="P131"/>
  <c r="P130"/>
  <c r="T131"/>
  <c r="R131"/>
  <c r="R130"/>
  <c r="P144"/>
  <c r="P158"/>
  <c r="BK167"/>
  <c r="J167"/>
  <c r="J101"/>
  <c r="R167"/>
  <c r="T170"/>
  <c r="R183"/>
  <c r="T186"/>
  <c r="R198"/>
  <c r="R203"/>
  <c r="P210"/>
  <c r="BK221"/>
  <c r="J221"/>
  <c r="J108"/>
  <c r="BK131"/>
  <c r="R144"/>
  <c r="R158"/>
  <c r="R170"/>
  <c r="BK186"/>
  <c r="J186"/>
  <c r="J104"/>
  <c r="BK198"/>
  <c r="J198"/>
  <c r="J105"/>
  <c r="T198"/>
  <c r="BK210"/>
  <c r="J210"/>
  <c r="J107"/>
  <c r="P221"/>
  <c r="BK144"/>
  <c r="J144"/>
  <c r="J97"/>
  <c r="BK158"/>
  <c r="J158"/>
  <c r="J98"/>
  <c r="T167"/>
  <c r="P170"/>
  <c r="T183"/>
  <c r="R186"/>
  <c r="BK203"/>
  <c r="J203"/>
  <c r="J106"/>
  <c r="P203"/>
  <c r="T210"/>
  <c r="T221"/>
  <c r="T144"/>
  <c r="T158"/>
  <c r="P167"/>
  <c r="BK170"/>
  <c r="J170"/>
  <c r="J102"/>
  <c r="BK183"/>
  <c r="J183"/>
  <c r="J103"/>
  <c r="P183"/>
  <c r="P186"/>
  <c r="P198"/>
  <c r="T203"/>
  <c r="R210"/>
  <c r="R221"/>
  <c r="BK164"/>
  <c r="J164"/>
  <c r="J99"/>
  <c r="BK227"/>
  <c r="J227"/>
  <c r="J111"/>
  <c r="BK225"/>
  <c r="J225"/>
  <c r="J110"/>
  <c r="BF148"/>
  <c r="BF222"/>
  <c r="J87"/>
  <c r="BF150"/>
  <c r="BF153"/>
  <c r="BF155"/>
  <c r="BF169"/>
  <c r="BF181"/>
  <c r="BF182"/>
  <c r="BF188"/>
  <c r="BF195"/>
  <c r="BF196"/>
  <c r="BF197"/>
  <c r="BF199"/>
  <c r="BF201"/>
  <c r="BF202"/>
  <c r="BF206"/>
  <c r="BF207"/>
  <c r="BF208"/>
  <c r="BF209"/>
  <c r="BF132"/>
  <c r="BF151"/>
  <c r="BF163"/>
  <c r="BF165"/>
  <c r="BF226"/>
  <c r="BF228"/>
  <c r="BF147"/>
  <c r="BF159"/>
  <c r="BF161"/>
  <c r="BF168"/>
  <c r="BF172"/>
  <c r="BF173"/>
  <c r="BF174"/>
  <c r="BF175"/>
  <c r="BF176"/>
  <c r="BF177"/>
  <c r="BF178"/>
  <c r="BF179"/>
  <c r="BF180"/>
  <c r="BF184"/>
  <c r="BF185"/>
  <c r="BF187"/>
  <c r="BF190"/>
  <c r="BF194"/>
  <c r="BF200"/>
  <c r="BF220"/>
  <c r="BF223"/>
  <c r="BF138"/>
  <c r="BF218"/>
  <c i="1" r="AV95"/>
  <c r="BB95"/>
  <c i="2" r="BF141"/>
  <c r="BF219"/>
  <c i="1" r="AZ95"/>
  <c r="BC95"/>
  <c i="2" r="F90"/>
  <c r="BF140"/>
  <c r="BF143"/>
  <c r="BF145"/>
  <c r="BF149"/>
  <c r="BF157"/>
  <c r="BF160"/>
  <c r="BF171"/>
  <c r="BF189"/>
  <c r="BF191"/>
  <c r="BF192"/>
  <c r="BF193"/>
  <c r="BF204"/>
  <c r="BF211"/>
  <c i="1" r="BD95"/>
  <c r="AZ94"/>
  <c r="W29"/>
  <c r="BC94"/>
  <c r="W32"/>
  <c r="BB94"/>
  <c r="AX94"/>
  <c r="BD94"/>
  <c r="W33"/>
  <c i="2" l="1" r="T166"/>
  <c r="BK130"/>
  <c r="R166"/>
  <c r="R129"/>
  <c r="P166"/>
  <c r="T130"/>
  <c r="T129"/>
  <c r="P129"/>
  <c i="1" r="AU95"/>
  <c i="2" r="J131"/>
  <c r="J96"/>
  <c r="BK166"/>
  <c r="J166"/>
  <c r="J100"/>
  <c r="BK224"/>
  <c r="J224"/>
  <c r="J109"/>
  <c i="1" r="AU94"/>
  <c i="2" r="J32"/>
  <c i="1" r="AW95"/>
  <c r="AT95"/>
  <c r="AY94"/>
  <c r="W31"/>
  <c r="AV94"/>
  <c r="AK29"/>
  <c i="2" r="F32"/>
  <c i="1" r="BA95"/>
  <c r="BA94"/>
  <c r="AW94"/>
  <c r="AK30"/>
  <c i="2" l="1" r="BK129"/>
  <c r="J129"/>
  <c r="J94"/>
  <c r="J130"/>
  <c r="J95"/>
  <c i="1" r="AT94"/>
  <c r="W30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<sst xmlns="http://schemas.openxmlformats.org/spreadsheetml/2006/main">
  <si>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</si>
  <si>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</si>
  <si>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</si>
  <si>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</si>
  <si>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{31532226-56a0-4aa1-a38c-78e76e4e2f44}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</si>
  <si>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</si>
  <si>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</si>
  <si>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</si>
  <si>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</si>
  <si>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</si>
  <si>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</si>
  <si>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</si>
  <si>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</si>
  <si>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</si>
  <si>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Jablonova22,450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</si>
  <si>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</si>
  <si>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</si>
  <si>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č.450</t>
  </si>
  <si>
    <t>KSO:</t>
  </si>
  <si>
    <t>CC-CZ:</t>
  </si>
  <si>
    <t>Místo:</t>
  </si>
  <si>
    <t>Jabloňova 22-28, Brno</t>
  </si>
  <si>
    <t>Datum:</t>
  </si>
  <si>
    <t>29. 1. 2024</t>
  </si>
  <si>
    <t>Zadavatel:</t>
  </si>
  <si>
    <t>IČ:</t>
  </si>
  <si>
    <t>MmBrna, OSM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</si>
  <si>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</si>
  <si>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</si>
  <si>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</si>
  <si>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</si>
  <si>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</si>
  <si>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</si>
  <si>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</si>
  <si>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</si>
  <si>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</si>
  <si>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</si>
  <si>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</si>
  <si>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</si>
  <si>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</si>
  <si>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</si>
  <si>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</si>
  <si>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</si>
  <si>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</si>
  <si>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</si>
  <si>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</si>
  <si>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</si>
  <si>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</si>
  <si>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</si>
  <si>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</si>
  <si>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</si>
  <si>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</si>
  <si>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</si>
  <si>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</si>
  <si>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</si>
  <si>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</si>
  <si>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</si>
  <si>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</si>
  <si>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</si>
  <si>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</si>
  <si>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</si>
  <si>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</si>
  <si>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</si>
  <si>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</si>
  <si>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</si>
  <si>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</si>
  <si>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</si>
  <si>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</si>
  <si>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</si>
  <si>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</si>
  <si>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</si>
  <si>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</si>
  <si>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</si>
  <si>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</si>
  <si>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</si>
  <si>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</si>
  <si>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</si>
  <si>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</si>
  <si>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</si>
  <si>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</si>
  <si>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</si>
  <si>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</si>
  <si>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</si>
  <si>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</si>
  <si>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</si>
  <si>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</si>
  <si>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</si>
  <si>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</si>
  <si>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</si>
  <si>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</si>
  <si>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</si>
  <si>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</si>
  <si>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</si>
  <si>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</si>
  <si>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</si>
  <si>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</si>
  <si>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</si>
  <si>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</si>
  <si>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</si>
  <si>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</si>
  <si>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</si>
  <si>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</si>
  <si>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</si>
  <si>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</si>
  <si>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</si>
  <si>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</si>
  <si>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</si>
  <si>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</si>
  <si>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</si>
  <si>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</si>
  <si>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</si>
  <si>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</si>
  <si>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</si>
  <si>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</si>
  <si>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</si>
  <si>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</si>
  <si>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</si>
  <si>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</si>
  <si>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</si>
  <si>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</si>
  <si>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</si>
  <si>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</si>
  <si>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</si>
  <si>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</si>
  <si>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612325421</t>
  </si>
  <si>
    <t>Oprava vnitřní vápenocementové štukové omítky stěn v rozsahu plochy 5 %</t>
  </si>
  <si>
    <t>m2</t>
  </si>
  <si>
    <t>CS ÚRS 2024 01</t>
  </si>
  <si>
    <t>4</t>
  </si>
  <si>
    <t>2</t>
  </si>
  <si>
    <t>-1278704315</t>
  </si>
  <si>
    <t>VV</t>
  </si>
  <si>
    <t>"1"(1,4+1,7)*2*2,65-0,6*2,0*2-0,8*2,0-0,9*2,0+5*0,2</t>
  </si>
  <si>
    <t>"2"(2,0+1,7)*2*0,7-0,6*0,6+0,6*0,2*3</t>
  </si>
  <si>
    <t>"3"(2,0+1,7)*2*2,65-0,6*2,0-0,6*0,6+0,6*3*0,2-1,2*2,0</t>
  </si>
  <si>
    <t>"4"(5,7+3,5)*2*2,65-0,8*2,0-3,0*1,95+7,0*0,2-3,5*2,0</t>
  </si>
  <si>
    <t>Součet</t>
  </si>
  <si>
    <t>619991011</t>
  </si>
  <si>
    <t>Obalení oken fólií</t>
  </si>
  <si>
    <t>69854143</t>
  </si>
  <si>
    <t>0,6*0,6*2+3,0*1,95</t>
  </si>
  <si>
    <t>3</t>
  </si>
  <si>
    <t>636311113</t>
  </si>
  <si>
    <t>Oprava dlažby z betonových dlaždic -demontáž, výměna distančních podložek a položení stávající dlažby</t>
  </si>
  <si>
    <t>kus</t>
  </si>
  <si>
    <t>107957220</t>
  </si>
  <si>
    <t>642-pc 1</t>
  </si>
  <si>
    <t>Umytí PVC v kuchyni</t>
  </si>
  <si>
    <t>-1402624619</t>
  </si>
  <si>
    <t>20,5</t>
  </si>
  <si>
    <t>5</t>
  </si>
  <si>
    <t>642-pc 2</t>
  </si>
  <si>
    <t>Zapravení děr v obkladu</t>
  </si>
  <si>
    <t>sada</t>
  </si>
  <si>
    <t>1375034503</t>
  </si>
  <si>
    <t>9</t>
  </si>
  <si>
    <t>Ostatní konstrukce a práce, bourání</t>
  </si>
  <si>
    <t>952901111</t>
  </si>
  <si>
    <t>Vyčištění budov bytové a občanské výstavby při výšce podlaží do 4 m</t>
  </si>
  <si>
    <t>16</t>
  </si>
  <si>
    <t>92180976</t>
  </si>
  <si>
    <t>42,7+3,3+3,1+20,5</t>
  </si>
  <si>
    <t>7</t>
  </si>
  <si>
    <t>952-pc 1</t>
  </si>
  <si>
    <t>Odvoz a likvidace, háčků,pracovní desky kuchyňské linky,digestoře, světel.garnýže</t>
  </si>
  <si>
    <t>-737783740</t>
  </si>
  <si>
    <t>8</t>
  </si>
  <si>
    <t>952-pc 2</t>
  </si>
  <si>
    <t>Umytí a seřízení vchodových dveří a vnitřních dveří</t>
  </si>
  <si>
    <t>-1612221945</t>
  </si>
  <si>
    <t>952-pc 3</t>
  </si>
  <si>
    <t>Umytí dlažby, obkladu,umyvadla vč.sifonů, WC kombi v koupelně</t>
  </si>
  <si>
    <t>hod</t>
  </si>
  <si>
    <t>-566871635</t>
  </si>
  <si>
    <t>10</t>
  </si>
  <si>
    <t xml:space="preserve">952-pc  4</t>
  </si>
  <si>
    <t>Umytí dlažby a soklu v předsíni</t>
  </si>
  <si>
    <t>-653497762</t>
  </si>
  <si>
    <t>11</t>
  </si>
  <si>
    <t>952-pc 5</t>
  </si>
  <si>
    <t>Vyčištění obkladu za kuchyňskou linkou</t>
  </si>
  <si>
    <t>540944686</t>
  </si>
  <si>
    <t>0,5*2 'Přepočtené koeficientem množství</t>
  </si>
  <si>
    <t xml:space="preserve">952-pc  6</t>
  </si>
  <si>
    <t>Vyčištění dřevěného obkladu a mezistěny od trusu</t>
  </si>
  <si>
    <t>1269531376</t>
  </si>
  <si>
    <t>7*2 'Přepočtené koeficientem množství</t>
  </si>
  <si>
    <t>13</t>
  </si>
  <si>
    <t xml:space="preserve">952-pc  7</t>
  </si>
  <si>
    <t>Vyčištění betonové dlažby u mezistěny od trusu</t>
  </si>
  <si>
    <t>-1092489184</t>
  </si>
  <si>
    <t>2*2 'Přepočtené koeficientem množství</t>
  </si>
  <si>
    <t>14</t>
  </si>
  <si>
    <t>978013111</t>
  </si>
  <si>
    <t>Otlučení (osekání) vnitřní vápenné nebo vápenocementové omítky stěn v rozsahu do 5 %</t>
  </si>
  <si>
    <t>1139380174</t>
  </si>
  <si>
    <t>997</t>
  </si>
  <si>
    <t>Přesun sutě</t>
  </si>
  <si>
    <t>15</t>
  </si>
  <si>
    <t>997013213</t>
  </si>
  <si>
    <t>Vnitrostaveništní doprava suti a vybouraných hmot pro budovy v přes 9 do 12 m ručně</t>
  </si>
  <si>
    <t>t</t>
  </si>
  <si>
    <t>1756871183</t>
  </si>
  <si>
    <t>997013501</t>
  </si>
  <si>
    <t>Odvoz suti a vybouraných hmot na skládku nebo meziskládku do 1 km se složením</t>
  </si>
  <si>
    <t>-892966114</t>
  </si>
  <si>
    <t>17</t>
  </si>
  <si>
    <t>997013509</t>
  </si>
  <si>
    <t>Příplatek k odvozu suti a vybouraných hmot na skládku ZKD 1 km přes 1 km</t>
  </si>
  <si>
    <t>-1779429450</t>
  </si>
  <si>
    <t>0,389*14 'Přepočtené koeficientem množství</t>
  </si>
  <si>
    <t>18</t>
  </si>
  <si>
    <t>997013601</t>
  </si>
  <si>
    <t>Poplatek za uložení na skládce (skládkovné) stavebního odpadu betonového kód odpadu 17 01 01</t>
  </si>
  <si>
    <t>441830636</t>
  </si>
  <si>
    <t>998</t>
  </si>
  <si>
    <t>Přesun hmot</t>
  </si>
  <si>
    <t>19</t>
  </si>
  <si>
    <t>998018002</t>
  </si>
  <si>
    <t>Přesun hmot pro budovy ruční pro budovy v přes 6 do 12 m</t>
  </si>
  <si>
    <t>345289796</t>
  </si>
  <si>
    <t>PSV</t>
  </si>
  <si>
    <t>Práce a dodávky PSV</t>
  </si>
  <si>
    <t>722</t>
  </si>
  <si>
    <t>Zdravotechnika - vnitřní vodovod</t>
  </si>
  <si>
    <t>20</t>
  </si>
  <si>
    <t>7221-pc 1</t>
  </si>
  <si>
    <t>Kontrola funkčnosti uzávěru teplé a stadené vody-případná výměna</t>
  </si>
  <si>
    <t>1543568607</t>
  </si>
  <si>
    <t>998722102</t>
  </si>
  <si>
    <t>Přesun hmot tonážní pro vnitřní vodovod v objektech v přes 6 do 12 m</t>
  </si>
  <si>
    <t>552907220</t>
  </si>
  <si>
    <t>725</t>
  </si>
  <si>
    <t>Zdravotechnika - zařizovací předměty</t>
  </si>
  <si>
    <t>22</t>
  </si>
  <si>
    <t>M</t>
  </si>
  <si>
    <t>5411-pc 1</t>
  </si>
  <si>
    <t>D+m sklokeramický dvouplotýnkový vestavěný vařič</t>
  </si>
  <si>
    <t>32</t>
  </si>
  <si>
    <t>-1196495210</t>
  </si>
  <si>
    <t>23</t>
  </si>
  <si>
    <t>725240811</t>
  </si>
  <si>
    <t>Demontáž sprchové vaničky a zástěny</t>
  </si>
  <si>
    <t>soubor</t>
  </si>
  <si>
    <t>-922662146</t>
  </si>
  <si>
    <t>24</t>
  </si>
  <si>
    <t>725241142</t>
  </si>
  <si>
    <t>Vanička sprchová akrylátová čtvrtkruhová 900x900 mm včetně sifonu,krytky odpadu a nožiček</t>
  </si>
  <si>
    <t>2141121528</t>
  </si>
  <si>
    <t>25</t>
  </si>
  <si>
    <t>725244813</t>
  </si>
  <si>
    <t>Zástěna sprchová rohová rámová se skleněnou výplní tl. 4 a 5 mm dveře posuvné dvoudílné na čtvrtkruhovou vaničku 900x900 mm</t>
  </si>
  <si>
    <t>1533389875</t>
  </si>
  <si>
    <t>26</t>
  </si>
  <si>
    <t>725310823</t>
  </si>
  <si>
    <t>Demontáž dřez jednoduchý vestavěný v kuchyňských sestavách bez výtokových armatur</t>
  </si>
  <si>
    <t>233036030</t>
  </si>
  <si>
    <t>27</t>
  </si>
  <si>
    <t>7256-pc 2</t>
  </si>
  <si>
    <t>Vyřazení vařiče na základě vyřazovacího protokolu, následná likvidace sporáku</t>
  </si>
  <si>
    <t>-1696772748</t>
  </si>
  <si>
    <t>28</t>
  </si>
  <si>
    <t>7256-pc 3</t>
  </si>
  <si>
    <t>Kontrola nebo výměna přípravy na pračku</t>
  </si>
  <si>
    <t>1783337957</t>
  </si>
  <si>
    <t>29</t>
  </si>
  <si>
    <t>725820801</t>
  </si>
  <si>
    <t>Demontáž baterie nástěnné do G 3 / 4</t>
  </si>
  <si>
    <t>1613029196</t>
  </si>
  <si>
    <t>30</t>
  </si>
  <si>
    <t>725820802</t>
  </si>
  <si>
    <t>Demontáž baterie stojánkové do jednoho otvoru</t>
  </si>
  <si>
    <t>1742777279</t>
  </si>
  <si>
    <t>31</t>
  </si>
  <si>
    <t>725822613</t>
  </si>
  <si>
    <t>Baterie umyvadlová stojánková páková s výpustí</t>
  </si>
  <si>
    <t>1010255556</t>
  </si>
  <si>
    <t>725831312</t>
  </si>
  <si>
    <t>Baterie sprchová nástěnná páková s příslušenstvím a pevným držákem</t>
  </si>
  <si>
    <t>1654159220</t>
  </si>
  <si>
    <t>33</t>
  </si>
  <si>
    <t>998725202</t>
  </si>
  <si>
    <t>Přesun hmot procentní pro zařizovací předměty v objektech v přes 6 do 12 m</t>
  </si>
  <si>
    <t>%</t>
  </si>
  <si>
    <t>-2038632933</t>
  </si>
  <si>
    <t>734</t>
  </si>
  <si>
    <t>Ústřední vytápění - armatury</t>
  </si>
  <si>
    <t>34</t>
  </si>
  <si>
    <t xml:space="preserve">734-pc  1</t>
  </si>
  <si>
    <t>Výměna termohlavic</t>
  </si>
  <si>
    <t>-2075416289</t>
  </si>
  <si>
    <t>35</t>
  </si>
  <si>
    <t>998734202</t>
  </si>
  <si>
    <t>Přesun hmot procentní pro armatury v objektech v přes 6 do 12 m</t>
  </si>
  <si>
    <t>418332863</t>
  </si>
  <si>
    <t>741</t>
  </si>
  <si>
    <t>Elektroinstalace - silnoproud</t>
  </si>
  <si>
    <t>36</t>
  </si>
  <si>
    <t>741330335</t>
  </si>
  <si>
    <t>Montáž ovladač tlačítkový vestavný-objímka se žárovkou</t>
  </si>
  <si>
    <t>874684459</t>
  </si>
  <si>
    <t>37</t>
  </si>
  <si>
    <t>34512200</t>
  </si>
  <si>
    <t>objímka žárovky E14 svorcová 1253-040 termoplast</t>
  </si>
  <si>
    <t>-1593339210</t>
  </si>
  <si>
    <t>38</t>
  </si>
  <si>
    <t>34774102</t>
  </si>
  <si>
    <t>žárovka LED E27/6W</t>
  </si>
  <si>
    <t>-561971400</t>
  </si>
  <si>
    <t>39</t>
  </si>
  <si>
    <t>741370003</t>
  </si>
  <si>
    <t>Montáž svítidlo žárovkové bytové stropní přisazené 2 zdroje</t>
  </si>
  <si>
    <t>-1233799679</t>
  </si>
  <si>
    <t>40</t>
  </si>
  <si>
    <t>741371841</t>
  </si>
  <si>
    <t>Demontáž svítidla interiérového se standardní paticí nebo int. zdrojem LED přisazeného stropního do 0,09 m2 bez zachování funkčnosti</t>
  </si>
  <si>
    <t>-1903250108</t>
  </si>
  <si>
    <t>41</t>
  </si>
  <si>
    <t xml:space="preserve">74181-pc  1</t>
  </si>
  <si>
    <t>Svítidlo bytové do vlhkého prostředí-koupelna žárovkové stropní a stěnové včetně svět.zdroje a recykl.poplatku</t>
  </si>
  <si>
    <t>1401864937</t>
  </si>
  <si>
    <t>42</t>
  </si>
  <si>
    <t xml:space="preserve">74181-pc  2</t>
  </si>
  <si>
    <t>Svítidlo bytové předsíň žárovkové stropní a stěnové včetně svět.zdroje a recykl.poplatku</t>
  </si>
  <si>
    <t>157801704</t>
  </si>
  <si>
    <t>43</t>
  </si>
  <si>
    <t>741810001</t>
  </si>
  <si>
    <t>Celková prohlídka elektrického rozvodu a zařízení do 100 000,- Kč vč.revize</t>
  </si>
  <si>
    <t>9517753</t>
  </si>
  <si>
    <t>44</t>
  </si>
  <si>
    <t>74181-pc 3</t>
  </si>
  <si>
    <t>Výměna osvětlení kuchyňské linky pod horními skříňkami</t>
  </si>
  <si>
    <t>-516725446</t>
  </si>
  <si>
    <t>45</t>
  </si>
  <si>
    <t>74181-pc 4</t>
  </si>
  <si>
    <t>Výměna dvou zásuvek,zásuvek</t>
  </si>
  <si>
    <t>795049388</t>
  </si>
  <si>
    <t>46</t>
  </si>
  <si>
    <t>998741202</t>
  </si>
  <si>
    <t>Přesun hmot procentní pro silnoproud v objektech v přes 6 do 12 m</t>
  </si>
  <si>
    <t>-586192451</t>
  </si>
  <si>
    <t>766</t>
  </si>
  <si>
    <t>Konstrukce truhlářské</t>
  </si>
  <si>
    <t>47</t>
  </si>
  <si>
    <t>766-pc02</t>
  </si>
  <si>
    <t>Očištění a seřízení oken včetně opravy nebo výměny pákového mechanizmu</t>
  </si>
  <si>
    <t>-1144125133</t>
  </si>
  <si>
    <t>48</t>
  </si>
  <si>
    <t>766-pc03</t>
  </si>
  <si>
    <t>Očištění a seřízení balkonových dveří</t>
  </si>
  <si>
    <t>1225603796</t>
  </si>
  <si>
    <t>49</t>
  </si>
  <si>
    <t>766-pc04</t>
  </si>
  <si>
    <t xml:space="preserve">Oprava kuchynské linky- výměna pracovní desky včetně dřezu,sifonu, stoj.baterie, digestoře </t>
  </si>
  <si>
    <t>856749980</t>
  </si>
  <si>
    <t>50</t>
  </si>
  <si>
    <t>998766202</t>
  </si>
  <si>
    <t>Přesun hmot procentní pro kce truhlářské v objektech v přes 6 do 12 m</t>
  </si>
  <si>
    <t>-489621019</t>
  </si>
  <si>
    <t>783</t>
  </si>
  <si>
    <t>Dokončovací práce - nátěry</t>
  </si>
  <si>
    <t>51</t>
  </si>
  <si>
    <t>783301311</t>
  </si>
  <si>
    <t>Odmaštění zámečnických konstrukcí vodou ředitelným odmašťovačem</t>
  </si>
  <si>
    <t>711215322</t>
  </si>
  <si>
    <t>4,6*0,25*2+4,8*0,25</t>
  </si>
  <si>
    <t>52</t>
  </si>
  <si>
    <t>783306801</t>
  </si>
  <si>
    <t>Odstranění nátěru ze zámečnických konstrukcí obroušením</t>
  </si>
  <si>
    <t>-345058780</t>
  </si>
  <si>
    <t>53</t>
  </si>
  <si>
    <t>783314101</t>
  </si>
  <si>
    <t>Základní jednonásobný syntetický nátěr zámečnických konstrukcí</t>
  </si>
  <si>
    <t>1368981870</t>
  </si>
  <si>
    <t>54</t>
  </si>
  <si>
    <t>783315101</t>
  </si>
  <si>
    <t>Mezinátěr jednonásobný syntetický standardní zámečnických konstrukcí</t>
  </si>
  <si>
    <t>-676048879</t>
  </si>
  <si>
    <t>55</t>
  </si>
  <si>
    <t>783317101</t>
  </si>
  <si>
    <t>Krycí jednonásobný syntetický standardní nátěr zámečnických konstrukcí</t>
  </si>
  <si>
    <t>1856781848</t>
  </si>
  <si>
    <t>784</t>
  </si>
  <si>
    <t>Dokončovací práce - malby a tapety</t>
  </si>
  <si>
    <t>56</t>
  </si>
  <si>
    <t>784121001</t>
  </si>
  <si>
    <t>Oškrabání malby v místnostech v do 3,80 m</t>
  </si>
  <si>
    <t>402744966</t>
  </si>
  <si>
    <t>"1"(1,4+1,7)*2*2,65</t>
  </si>
  <si>
    <t>"2"(2,0+1,7)*2*0,7+4</t>
  </si>
  <si>
    <t>"3"(2,0+1,7)*2*2,65</t>
  </si>
  <si>
    <t>"4"(5,7+3,5)*2*2,65</t>
  </si>
  <si>
    <t>2,7+3,3+3,1+20,5</t>
  </si>
  <si>
    <t>57</t>
  </si>
  <si>
    <t>784121011</t>
  </si>
  <si>
    <t>Rozmývání podkladu po oškrabání malby v místnostech v do 3,80 m</t>
  </si>
  <si>
    <t>598870142</t>
  </si>
  <si>
    <t>58</t>
  </si>
  <si>
    <t>784181101</t>
  </si>
  <si>
    <t>Základní akrylátová jednonásobná bezbarvá penetrace podkladu v místnostech v do 3,80 m</t>
  </si>
  <si>
    <t>-127630695</t>
  </si>
  <si>
    <t>59</t>
  </si>
  <si>
    <t>784221101</t>
  </si>
  <si>
    <t>Dvojnásobné bílé malby ze směsí za sucha dobře otěruvzdorných v místnostech do 3,80 m</t>
  </si>
  <si>
    <t>1061751009</t>
  </si>
  <si>
    <t>HZS</t>
  </si>
  <si>
    <t>Hodinové zúčtovací sazby</t>
  </si>
  <si>
    <t>60</t>
  </si>
  <si>
    <t>HZS2211</t>
  </si>
  <si>
    <t>Hodinová zúčtovací sazba instalatér</t>
  </si>
  <si>
    <t>512</t>
  </si>
  <si>
    <t>-488770152</t>
  </si>
  <si>
    <t>61</t>
  </si>
  <si>
    <t>HZS2231</t>
  </si>
  <si>
    <t>Hodinová zúčtovací sazba elektrikář</t>
  </si>
  <si>
    <t>81455379</t>
  </si>
  <si>
    <t>VRN</t>
  </si>
  <si>
    <t>Vedlejší rozpočtové náklady</t>
  </si>
  <si>
    <t>VRN3</t>
  </si>
  <si>
    <t>Zařízení staveniště</t>
  </si>
  <si>
    <t>62</t>
  </si>
  <si>
    <t>030001000</t>
  </si>
  <si>
    <t>Zařízení staveniště 1%</t>
  </si>
  <si>
    <t>1024</t>
  </si>
  <si>
    <t>283712630</t>
  </si>
  <si>
    <t>VRN6</t>
  </si>
  <si>
    <t>Územní vlivy</t>
  </si>
  <si>
    <t>63</t>
  </si>
  <si>
    <t>060001000</t>
  </si>
  <si>
    <t>Územní vlivy 3,2%</t>
  </si>
  <si>
    <t>-523476528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</si>
</sst>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31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Jablonova22,450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bytu č.450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Jabloňova 22-28, 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29. 1. 2024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 OSM Husova 3,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Radka Volková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Radka Volková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24.75" customHeight="1">
      <c r="A95" s="101" t="s">
        <v>78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'Jablonova22,450 - Oprava 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0</v>
      </c>
      <c r="AU95" s="110">
        <f>'Jablonova22,450 - Oprava ...'!P129</f>
        <v>0</v>
      </c>
      <c r="AV95" s="109">
        <f>'Jablonova22,450 - Oprava ...'!J31</f>
        <v>0</v>
      </c>
      <c r="AW95" s="109">
        <f>'Jablonova22,450 - Oprava ...'!J32</f>
        <v>0</v>
      </c>
      <c r="AX95" s="109">
        <f>'Jablonova22,450 - Oprava ...'!J33</f>
        <v>0</v>
      </c>
      <c r="AY95" s="109">
        <f>'Jablonova22,450 - Oprava ...'!J34</f>
        <v>0</v>
      </c>
      <c r="AZ95" s="109">
        <f>'Jablonova22,450 - Oprava ...'!F31</f>
        <v>0</v>
      </c>
      <c r="BA95" s="109">
        <f>'Jablonova22,450 - Oprava ...'!F32</f>
        <v>0</v>
      </c>
      <c r="BB95" s="109">
        <f>'Jablonova22,450 - Oprava ...'!F33</f>
        <v>0</v>
      </c>
      <c r="BC95" s="109">
        <f>'Jablonova22,450 - Oprava ...'!F34</f>
        <v>0</v>
      </c>
      <c r="BD95" s="111">
        <f>'Jablonova22,450 - Oprava ...'!F35</f>
        <v>0</v>
      </c>
      <c r="BE95" s="7"/>
      <c r="BT95" s="112" t="s">
        <v>80</v>
      </c>
      <c r="BU95" s="112" t="s">
        <v>81</v>
      </c>
      <c r="BV95" s="112" t="s">
        <v>76</v>
      </c>
      <c r="BW95" s="112" t="s">
        <v>4</v>
      </c>
      <c r="BX95" s="112" t="s">
        <v>77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ablonova22,450 - Oprav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82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29. 1. 2024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31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35</v>
      </c>
      <c r="E28" s="36"/>
      <c r="F28" s="36"/>
      <c r="G28" s="36"/>
      <c r="H28" s="36"/>
      <c r="I28" s="36"/>
      <c r="J28" s="94">
        <f>ROUND(J129,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39</v>
      </c>
      <c r="E31" s="30" t="s">
        <v>40</v>
      </c>
      <c r="F31" s="119">
        <f>ROUND((SUM(BE129:BE228)),  2)</f>
        <v>0</v>
      </c>
      <c r="G31" s="36"/>
      <c r="H31" s="36"/>
      <c r="I31" s="120">
        <v>0.20999999999999999</v>
      </c>
      <c r="J31" s="119">
        <f>ROUND(((SUM(BE129:BE228))*I31),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41</v>
      </c>
      <c r="F32" s="119">
        <f>ROUND((SUM(BF129:BF228)),  2)</f>
        <v>0</v>
      </c>
      <c r="G32" s="36"/>
      <c r="H32" s="36"/>
      <c r="I32" s="120">
        <v>0.12</v>
      </c>
      <c r="J32" s="119">
        <f>ROUND(((SUM(BF129:BF228))*I32),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19">
        <f>ROUND((SUM(BG129:BG228)),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19">
        <f>ROUND((SUM(BH129:BH228)),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9">
        <f>ROUND((SUM(BI129:BI228)),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45</v>
      </c>
      <c r="E37" s="79"/>
      <c r="F37" s="79"/>
      <c r="G37" s="123" t="s">
        <v>46</v>
      </c>
      <c r="H37" s="124" t="s">
        <v>47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27" t="s">
        <v>51</v>
      </c>
      <c r="G61" s="56" t="s">
        <v>50</v>
      </c>
      <c r="H61" s="39"/>
      <c r="I61" s="39"/>
      <c r="J61" s="128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27" t="s">
        <v>51</v>
      </c>
      <c r="G76" s="56" t="s">
        <v>50</v>
      </c>
      <c r="H76" s="39"/>
      <c r="I76" s="39"/>
      <c r="J76" s="128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Oprava bytu č.450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Jabloňova 22-28, Brno</v>
      </c>
      <c r="G87" s="36"/>
      <c r="H87" s="36"/>
      <c r="I87" s="30" t="s">
        <v>22</v>
      </c>
      <c r="J87" s="67" t="str">
        <f>IF(J10="","",J10)</f>
        <v>29. 1. 2024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MmBrna, OSM Husova 3, Brno</v>
      </c>
      <c r="G89" s="36"/>
      <c r="H89" s="36"/>
      <c r="I89" s="30" t="s">
        <v>30</v>
      </c>
      <c r="J89" s="34" t="str">
        <f>E19</f>
        <v>Radka Volková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Radka Volková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84</v>
      </c>
      <c r="D92" s="121"/>
      <c r="E92" s="121"/>
      <c r="F92" s="121"/>
      <c r="G92" s="121"/>
      <c r="H92" s="121"/>
      <c r="I92" s="121"/>
      <c r="J92" s="130" t="s">
        <v>85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86</v>
      </c>
      <c r="D94" s="36"/>
      <c r="E94" s="36"/>
      <c r="F94" s="36"/>
      <c r="G94" s="36"/>
      <c r="H94" s="36"/>
      <c r="I94" s="36"/>
      <c r="J94" s="94">
        <f>J129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32"/>
      <c r="C95" s="9"/>
      <c r="D95" s="133" t="s">
        <v>88</v>
      </c>
      <c r="E95" s="134"/>
      <c r="F95" s="134"/>
      <c r="G95" s="134"/>
      <c r="H95" s="134"/>
      <c r="I95" s="134"/>
      <c r="J95" s="135">
        <f>J130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89</v>
      </c>
      <c r="E96" s="138"/>
      <c r="F96" s="138"/>
      <c r="G96" s="138"/>
      <c r="H96" s="138"/>
      <c r="I96" s="138"/>
      <c r="J96" s="139">
        <f>J131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90</v>
      </c>
      <c r="E97" s="138"/>
      <c r="F97" s="138"/>
      <c r="G97" s="138"/>
      <c r="H97" s="138"/>
      <c r="I97" s="138"/>
      <c r="J97" s="139">
        <f>J144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91</v>
      </c>
      <c r="E98" s="138"/>
      <c r="F98" s="138"/>
      <c r="G98" s="138"/>
      <c r="H98" s="138"/>
      <c r="I98" s="138"/>
      <c r="J98" s="139">
        <f>J158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92</v>
      </c>
      <c r="E99" s="138"/>
      <c r="F99" s="138"/>
      <c r="G99" s="138"/>
      <c r="H99" s="138"/>
      <c r="I99" s="138"/>
      <c r="J99" s="139">
        <f>J164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2"/>
      <c r="C100" s="9"/>
      <c r="D100" s="133" t="s">
        <v>93</v>
      </c>
      <c r="E100" s="134"/>
      <c r="F100" s="134"/>
      <c r="G100" s="134"/>
      <c r="H100" s="134"/>
      <c r="I100" s="134"/>
      <c r="J100" s="135">
        <f>J166</f>
        <v>0</v>
      </c>
      <c r="K100" s="9"/>
      <c r="L100" s="13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6"/>
      <c r="C101" s="10"/>
      <c r="D101" s="137" t="s">
        <v>94</v>
      </c>
      <c r="E101" s="138"/>
      <c r="F101" s="138"/>
      <c r="G101" s="138"/>
      <c r="H101" s="138"/>
      <c r="I101" s="138"/>
      <c r="J101" s="139">
        <f>J167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95</v>
      </c>
      <c r="E102" s="138"/>
      <c r="F102" s="138"/>
      <c r="G102" s="138"/>
      <c r="H102" s="138"/>
      <c r="I102" s="138"/>
      <c r="J102" s="139">
        <f>J170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96</v>
      </c>
      <c r="E103" s="138"/>
      <c r="F103" s="138"/>
      <c r="G103" s="138"/>
      <c r="H103" s="138"/>
      <c r="I103" s="138"/>
      <c r="J103" s="139">
        <f>J183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97</v>
      </c>
      <c r="E104" s="138"/>
      <c r="F104" s="138"/>
      <c r="G104" s="138"/>
      <c r="H104" s="138"/>
      <c r="I104" s="138"/>
      <c r="J104" s="139">
        <f>J186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98</v>
      </c>
      <c r="E105" s="138"/>
      <c r="F105" s="138"/>
      <c r="G105" s="138"/>
      <c r="H105" s="138"/>
      <c r="I105" s="138"/>
      <c r="J105" s="139">
        <f>J198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6"/>
      <c r="C106" s="10"/>
      <c r="D106" s="137" t="s">
        <v>99</v>
      </c>
      <c r="E106" s="138"/>
      <c r="F106" s="138"/>
      <c r="G106" s="138"/>
      <c r="H106" s="138"/>
      <c r="I106" s="138"/>
      <c r="J106" s="139">
        <f>J203</f>
        <v>0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6"/>
      <c r="C107" s="10"/>
      <c r="D107" s="137" t="s">
        <v>100</v>
      </c>
      <c r="E107" s="138"/>
      <c r="F107" s="138"/>
      <c r="G107" s="138"/>
      <c r="H107" s="138"/>
      <c r="I107" s="138"/>
      <c r="J107" s="139">
        <f>J210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2"/>
      <c r="C108" s="9"/>
      <c r="D108" s="133" t="s">
        <v>101</v>
      </c>
      <c r="E108" s="134"/>
      <c r="F108" s="134"/>
      <c r="G108" s="134"/>
      <c r="H108" s="134"/>
      <c r="I108" s="134"/>
      <c r="J108" s="135">
        <f>J221</f>
        <v>0</v>
      </c>
      <c r="K108" s="9"/>
      <c r="L108" s="13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32"/>
      <c r="C109" s="9"/>
      <c r="D109" s="133" t="s">
        <v>102</v>
      </c>
      <c r="E109" s="134"/>
      <c r="F109" s="134"/>
      <c r="G109" s="134"/>
      <c r="H109" s="134"/>
      <c r="I109" s="134"/>
      <c r="J109" s="135">
        <f>J224</f>
        <v>0</v>
      </c>
      <c r="K109" s="9"/>
      <c r="L109" s="13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36"/>
      <c r="C110" s="10"/>
      <c r="D110" s="137" t="s">
        <v>103</v>
      </c>
      <c r="E110" s="138"/>
      <c r="F110" s="138"/>
      <c r="G110" s="138"/>
      <c r="H110" s="138"/>
      <c r="I110" s="138"/>
      <c r="J110" s="139">
        <f>J225</f>
        <v>0</v>
      </c>
      <c r="K110" s="10"/>
      <c r="L110" s="13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6"/>
      <c r="C111" s="10"/>
      <c r="D111" s="137" t="s">
        <v>104</v>
      </c>
      <c r="E111" s="138"/>
      <c r="F111" s="138"/>
      <c r="G111" s="138"/>
      <c r="H111" s="138"/>
      <c r="I111" s="138"/>
      <c r="J111" s="139">
        <f>J227</f>
        <v>0</v>
      </c>
      <c r="K111" s="10"/>
      <c r="L111" s="13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105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65" t="str">
        <f>E7</f>
        <v>Oprava bytu č.450</v>
      </c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6"/>
      <c r="E123" s="36"/>
      <c r="F123" s="25" t="str">
        <f>F10</f>
        <v>Jabloňova 22-28, Brno</v>
      </c>
      <c r="G123" s="36"/>
      <c r="H123" s="36"/>
      <c r="I123" s="30" t="s">
        <v>22</v>
      </c>
      <c r="J123" s="67" t="str">
        <f>IF(J10="","",J10)</f>
        <v>29. 1. 2024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6"/>
      <c r="E125" s="36"/>
      <c r="F125" s="25" t="str">
        <f>E13</f>
        <v>MmBrna, OSM Husova 3, Brno</v>
      </c>
      <c r="G125" s="36"/>
      <c r="H125" s="36"/>
      <c r="I125" s="30" t="s">
        <v>30</v>
      </c>
      <c r="J125" s="34" t="str">
        <f>E19</f>
        <v>Radka Volková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28</v>
      </c>
      <c r="D126" s="36"/>
      <c r="E126" s="36"/>
      <c r="F126" s="25" t="str">
        <f>IF(E16="","",E16)</f>
        <v>Vyplň údaj</v>
      </c>
      <c r="G126" s="36"/>
      <c r="H126" s="36"/>
      <c r="I126" s="30" t="s">
        <v>33</v>
      </c>
      <c r="J126" s="34" t="str">
        <f>E22</f>
        <v>Radka Volková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40"/>
      <c r="B128" s="141"/>
      <c r="C128" s="142" t="s">
        <v>106</v>
      </c>
      <c r="D128" s="143" t="s">
        <v>60</v>
      </c>
      <c r="E128" s="143" t="s">
        <v>56</v>
      </c>
      <c r="F128" s="143" t="s">
        <v>57</v>
      </c>
      <c r="G128" s="143" t="s">
        <v>107</v>
      </c>
      <c r="H128" s="143" t="s">
        <v>108</v>
      </c>
      <c r="I128" s="143" t="s">
        <v>109</v>
      </c>
      <c r="J128" s="143" t="s">
        <v>85</v>
      </c>
      <c r="K128" s="144" t="s">
        <v>110</v>
      </c>
      <c r="L128" s="145"/>
      <c r="M128" s="84" t="s">
        <v>1</v>
      </c>
      <c r="N128" s="85" t="s">
        <v>39</v>
      </c>
      <c r="O128" s="85" t="s">
        <v>111</v>
      </c>
      <c r="P128" s="85" t="s">
        <v>112</v>
      </c>
      <c r="Q128" s="85" t="s">
        <v>113</v>
      </c>
      <c r="R128" s="85" t="s">
        <v>114</v>
      </c>
      <c r="S128" s="85" t="s">
        <v>115</v>
      </c>
      <c r="T128" s="86" t="s">
        <v>116</v>
      </c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</row>
    <row r="129" s="2" customFormat="1" ht="22.8" customHeight="1">
      <c r="A129" s="36"/>
      <c r="B129" s="37"/>
      <c r="C129" s="91" t="s">
        <v>117</v>
      </c>
      <c r="D129" s="36"/>
      <c r="E129" s="36"/>
      <c r="F129" s="36"/>
      <c r="G129" s="36"/>
      <c r="H129" s="36"/>
      <c r="I129" s="36"/>
      <c r="J129" s="146">
        <f>BK129</f>
        <v>0</v>
      </c>
      <c r="K129" s="36"/>
      <c r="L129" s="37"/>
      <c r="M129" s="87"/>
      <c r="N129" s="71"/>
      <c r="O129" s="88"/>
      <c r="P129" s="147">
        <f>P130+P166+P221+P224</f>
        <v>0</v>
      </c>
      <c r="Q129" s="88"/>
      <c r="R129" s="147">
        <f>R130+R166+R221+R224</f>
        <v>0.70228190000000001</v>
      </c>
      <c r="S129" s="88"/>
      <c r="T129" s="148">
        <f>T130+T166+T221+T224</f>
        <v>0.38924400000000003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74</v>
      </c>
      <c r="AU129" s="17" t="s">
        <v>87</v>
      </c>
      <c r="BK129" s="149">
        <f>BK130+BK166+BK221+BK224</f>
        <v>0</v>
      </c>
    </row>
    <row r="130" s="12" customFormat="1" ht="25.92" customHeight="1">
      <c r="A130" s="12"/>
      <c r="B130" s="150"/>
      <c r="C130" s="12"/>
      <c r="D130" s="151" t="s">
        <v>74</v>
      </c>
      <c r="E130" s="152" t="s">
        <v>118</v>
      </c>
      <c r="F130" s="152" t="s">
        <v>119</v>
      </c>
      <c r="G130" s="12"/>
      <c r="H130" s="12"/>
      <c r="I130" s="153"/>
      <c r="J130" s="154">
        <f>BK130</f>
        <v>0</v>
      </c>
      <c r="K130" s="12"/>
      <c r="L130" s="150"/>
      <c r="M130" s="155"/>
      <c r="N130" s="156"/>
      <c r="O130" s="156"/>
      <c r="P130" s="157">
        <f>P131+P144+P158+P164</f>
        <v>0</v>
      </c>
      <c r="Q130" s="156"/>
      <c r="R130" s="157">
        <f>R131+R144+R158+R164</f>
        <v>0.42364770000000002</v>
      </c>
      <c r="S130" s="156"/>
      <c r="T130" s="158">
        <f>T131+T144+T158+T164</f>
        <v>0.23745420000000003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80</v>
      </c>
      <c r="AT130" s="159" t="s">
        <v>74</v>
      </c>
      <c r="AU130" s="159" t="s">
        <v>75</v>
      </c>
      <c r="AY130" s="151" t="s">
        <v>120</v>
      </c>
      <c r="BK130" s="160">
        <f>BK131+BK144+BK158+BK164</f>
        <v>0</v>
      </c>
    </row>
    <row r="131" s="12" customFormat="1" ht="22.8" customHeight="1">
      <c r="A131" s="12"/>
      <c r="B131" s="150"/>
      <c r="C131" s="12"/>
      <c r="D131" s="151" t="s">
        <v>74</v>
      </c>
      <c r="E131" s="161" t="s">
        <v>121</v>
      </c>
      <c r="F131" s="161" t="s">
        <v>122</v>
      </c>
      <c r="G131" s="12"/>
      <c r="H131" s="12"/>
      <c r="I131" s="153"/>
      <c r="J131" s="162">
        <f>BK131</f>
        <v>0</v>
      </c>
      <c r="K131" s="12"/>
      <c r="L131" s="150"/>
      <c r="M131" s="155"/>
      <c r="N131" s="156"/>
      <c r="O131" s="156"/>
      <c r="P131" s="157">
        <f>SUM(P132:P143)</f>
        <v>0</v>
      </c>
      <c r="Q131" s="156"/>
      <c r="R131" s="157">
        <f>SUM(R132:R143)</f>
        <v>0.42086370000000001</v>
      </c>
      <c r="S131" s="156"/>
      <c r="T131" s="158">
        <f>SUM(T132:T143)</f>
        <v>0.00039420000000000004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80</v>
      </c>
      <c r="AT131" s="159" t="s">
        <v>74</v>
      </c>
      <c r="AU131" s="159" t="s">
        <v>80</v>
      </c>
      <c r="AY131" s="151" t="s">
        <v>120</v>
      </c>
      <c r="BK131" s="160">
        <f>SUM(BK132:BK143)</f>
        <v>0</v>
      </c>
    </row>
    <row r="132" s="2" customFormat="1" ht="24.15" customHeight="1">
      <c r="A132" s="36"/>
      <c r="B132" s="163"/>
      <c r="C132" s="164" t="s">
        <v>80</v>
      </c>
      <c r="D132" s="164" t="s">
        <v>123</v>
      </c>
      <c r="E132" s="165" t="s">
        <v>124</v>
      </c>
      <c r="F132" s="166" t="s">
        <v>125</v>
      </c>
      <c r="G132" s="167" t="s">
        <v>126</v>
      </c>
      <c r="H132" s="168">
        <v>68.530000000000001</v>
      </c>
      <c r="I132" s="169"/>
      <c r="J132" s="170">
        <f>ROUND(I132*H132,2)</f>
        <v>0</v>
      </c>
      <c r="K132" s="166" t="s">
        <v>127</v>
      </c>
      <c r="L132" s="37"/>
      <c r="M132" s="171" t="s">
        <v>1</v>
      </c>
      <c r="N132" s="172" t="s">
        <v>41</v>
      </c>
      <c r="O132" s="75"/>
      <c r="P132" s="173">
        <f>O132*H132</f>
        <v>0</v>
      </c>
      <c r="Q132" s="173">
        <v>0.0057000000000000002</v>
      </c>
      <c r="R132" s="173">
        <f>Q132*H132</f>
        <v>0.390621</v>
      </c>
      <c r="S132" s="173">
        <v>0</v>
      </c>
      <c r="T132" s="17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5" t="s">
        <v>128</v>
      </c>
      <c r="AT132" s="175" t="s">
        <v>123</v>
      </c>
      <c r="AU132" s="175" t="s">
        <v>129</v>
      </c>
      <c r="AY132" s="17" t="s">
        <v>120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129</v>
      </c>
      <c r="BK132" s="176">
        <f>ROUND(I132*H132,2)</f>
        <v>0</v>
      </c>
      <c r="BL132" s="17" t="s">
        <v>128</v>
      </c>
      <c r="BM132" s="175" t="s">
        <v>130</v>
      </c>
    </row>
    <row r="133" s="13" customFormat="1">
      <c r="A133" s="13"/>
      <c r="B133" s="177"/>
      <c r="C133" s="13"/>
      <c r="D133" s="178" t="s">
        <v>131</v>
      </c>
      <c r="E133" s="179" t="s">
        <v>1</v>
      </c>
      <c r="F133" s="180" t="s">
        <v>132</v>
      </c>
      <c r="G133" s="13"/>
      <c r="H133" s="181">
        <v>11.630000000000001</v>
      </c>
      <c r="I133" s="182"/>
      <c r="J133" s="13"/>
      <c r="K133" s="13"/>
      <c r="L133" s="177"/>
      <c r="M133" s="183"/>
      <c r="N133" s="184"/>
      <c r="O133" s="184"/>
      <c r="P133" s="184"/>
      <c r="Q133" s="184"/>
      <c r="R133" s="184"/>
      <c r="S133" s="184"/>
      <c r="T133" s="18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9" t="s">
        <v>131</v>
      </c>
      <c r="AU133" s="179" t="s">
        <v>129</v>
      </c>
      <c r="AV133" s="13" t="s">
        <v>129</v>
      </c>
      <c r="AW133" s="13" t="s">
        <v>32</v>
      </c>
      <c r="AX133" s="13" t="s">
        <v>75</v>
      </c>
      <c r="AY133" s="179" t="s">
        <v>120</v>
      </c>
    </row>
    <row r="134" s="13" customFormat="1">
      <c r="A134" s="13"/>
      <c r="B134" s="177"/>
      <c r="C134" s="13"/>
      <c r="D134" s="178" t="s">
        <v>131</v>
      </c>
      <c r="E134" s="179" t="s">
        <v>1</v>
      </c>
      <c r="F134" s="180" t="s">
        <v>133</v>
      </c>
      <c r="G134" s="13"/>
      <c r="H134" s="181">
        <v>5.1799999999999997</v>
      </c>
      <c r="I134" s="182"/>
      <c r="J134" s="13"/>
      <c r="K134" s="13"/>
      <c r="L134" s="177"/>
      <c r="M134" s="183"/>
      <c r="N134" s="184"/>
      <c r="O134" s="184"/>
      <c r="P134" s="184"/>
      <c r="Q134" s="184"/>
      <c r="R134" s="184"/>
      <c r="S134" s="184"/>
      <c r="T134" s="18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9" t="s">
        <v>131</v>
      </c>
      <c r="AU134" s="179" t="s">
        <v>129</v>
      </c>
      <c r="AV134" s="13" t="s">
        <v>129</v>
      </c>
      <c r="AW134" s="13" t="s">
        <v>32</v>
      </c>
      <c r="AX134" s="13" t="s">
        <v>75</v>
      </c>
      <c r="AY134" s="179" t="s">
        <v>120</v>
      </c>
    </row>
    <row r="135" s="13" customFormat="1">
      <c r="A135" s="13"/>
      <c r="B135" s="177"/>
      <c r="C135" s="13"/>
      <c r="D135" s="178" t="s">
        <v>131</v>
      </c>
      <c r="E135" s="179" t="s">
        <v>1</v>
      </c>
      <c r="F135" s="180" t="s">
        <v>134</v>
      </c>
      <c r="G135" s="13"/>
      <c r="H135" s="181">
        <v>16.010000000000002</v>
      </c>
      <c r="I135" s="182"/>
      <c r="J135" s="13"/>
      <c r="K135" s="13"/>
      <c r="L135" s="177"/>
      <c r="M135" s="183"/>
      <c r="N135" s="184"/>
      <c r="O135" s="184"/>
      <c r="P135" s="184"/>
      <c r="Q135" s="184"/>
      <c r="R135" s="184"/>
      <c r="S135" s="184"/>
      <c r="T135" s="18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9" t="s">
        <v>131</v>
      </c>
      <c r="AU135" s="179" t="s">
        <v>129</v>
      </c>
      <c r="AV135" s="13" t="s">
        <v>129</v>
      </c>
      <c r="AW135" s="13" t="s">
        <v>32</v>
      </c>
      <c r="AX135" s="13" t="s">
        <v>75</v>
      </c>
      <c r="AY135" s="179" t="s">
        <v>120</v>
      </c>
    </row>
    <row r="136" s="13" customFormat="1">
      <c r="A136" s="13"/>
      <c r="B136" s="177"/>
      <c r="C136" s="13"/>
      <c r="D136" s="178" t="s">
        <v>131</v>
      </c>
      <c r="E136" s="179" t="s">
        <v>1</v>
      </c>
      <c r="F136" s="180" t="s">
        <v>135</v>
      </c>
      <c r="G136" s="13"/>
      <c r="H136" s="181">
        <v>35.710000000000001</v>
      </c>
      <c r="I136" s="182"/>
      <c r="J136" s="13"/>
      <c r="K136" s="13"/>
      <c r="L136" s="177"/>
      <c r="M136" s="183"/>
      <c r="N136" s="184"/>
      <c r="O136" s="184"/>
      <c r="P136" s="184"/>
      <c r="Q136" s="184"/>
      <c r="R136" s="184"/>
      <c r="S136" s="184"/>
      <c r="T136" s="18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9" t="s">
        <v>131</v>
      </c>
      <c r="AU136" s="179" t="s">
        <v>129</v>
      </c>
      <c r="AV136" s="13" t="s">
        <v>129</v>
      </c>
      <c r="AW136" s="13" t="s">
        <v>32</v>
      </c>
      <c r="AX136" s="13" t="s">
        <v>75</v>
      </c>
      <c r="AY136" s="179" t="s">
        <v>120</v>
      </c>
    </row>
    <row r="137" s="14" customFormat="1">
      <c r="A137" s="14"/>
      <c r="B137" s="186"/>
      <c r="C137" s="14"/>
      <c r="D137" s="178" t="s">
        <v>131</v>
      </c>
      <c r="E137" s="187" t="s">
        <v>1</v>
      </c>
      <c r="F137" s="188" t="s">
        <v>136</v>
      </c>
      <c r="G137" s="14"/>
      <c r="H137" s="189">
        <v>68.530000000000001</v>
      </c>
      <c r="I137" s="190"/>
      <c r="J137" s="14"/>
      <c r="K137" s="14"/>
      <c r="L137" s="186"/>
      <c r="M137" s="191"/>
      <c r="N137" s="192"/>
      <c r="O137" s="192"/>
      <c r="P137" s="192"/>
      <c r="Q137" s="192"/>
      <c r="R137" s="192"/>
      <c r="S137" s="192"/>
      <c r="T137" s="19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87" t="s">
        <v>131</v>
      </c>
      <c r="AU137" s="187" t="s">
        <v>129</v>
      </c>
      <c r="AV137" s="14" t="s">
        <v>128</v>
      </c>
      <c r="AW137" s="14" t="s">
        <v>32</v>
      </c>
      <c r="AX137" s="14" t="s">
        <v>80</v>
      </c>
      <c r="AY137" s="187" t="s">
        <v>120</v>
      </c>
    </row>
    <row r="138" s="2" customFormat="1" ht="16.5" customHeight="1">
      <c r="A138" s="36"/>
      <c r="B138" s="163"/>
      <c r="C138" s="164" t="s">
        <v>129</v>
      </c>
      <c r="D138" s="164" t="s">
        <v>123</v>
      </c>
      <c r="E138" s="165" t="s">
        <v>137</v>
      </c>
      <c r="F138" s="166" t="s">
        <v>138</v>
      </c>
      <c r="G138" s="167" t="s">
        <v>126</v>
      </c>
      <c r="H138" s="168">
        <v>6.5700000000000003</v>
      </c>
      <c r="I138" s="169"/>
      <c r="J138" s="170">
        <f>ROUND(I138*H138,2)</f>
        <v>0</v>
      </c>
      <c r="K138" s="166" t="s">
        <v>127</v>
      </c>
      <c r="L138" s="37"/>
      <c r="M138" s="171" t="s">
        <v>1</v>
      </c>
      <c r="N138" s="172" t="s">
        <v>41</v>
      </c>
      <c r="O138" s="75"/>
      <c r="P138" s="173">
        <f>O138*H138</f>
        <v>0</v>
      </c>
      <c r="Q138" s="173">
        <v>0.00011</v>
      </c>
      <c r="R138" s="173">
        <f>Q138*H138</f>
        <v>0.00072270000000000006</v>
      </c>
      <c r="S138" s="173">
        <v>6.0000000000000002E-05</v>
      </c>
      <c r="T138" s="174">
        <f>S138*H138</f>
        <v>0.00039420000000000004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5" t="s">
        <v>128</v>
      </c>
      <c r="AT138" s="175" t="s">
        <v>123</v>
      </c>
      <c r="AU138" s="175" t="s">
        <v>129</v>
      </c>
      <c r="AY138" s="17" t="s">
        <v>120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129</v>
      </c>
      <c r="BK138" s="176">
        <f>ROUND(I138*H138,2)</f>
        <v>0</v>
      </c>
      <c r="BL138" s="17" t="s">
        <v>128</v>
      </c>
      <c r="BM138" s="175" t="s">
        <v>139</v>
      </c>
    </row>
    <row r="139" s="13" customFormat="1">
      <c r="A139" s="13"/>
      <c r="B139" s="177"/>
      <c r="C139" s="13"/>
      <c r="D139" s="178" t="s">
        <v>131</v>
      </c>
      <c r="E139" s="179" t="s">
        <v>1</v>
      </c>
      <c r="F139" s="180" t="s">
        <v>140</v>
      </c>
      <c r="G139" s="13"/>
      <c r="H139" s="181">
        <v>6.5700000000000003</v>
      </c>
      <c r="I139" s="182"/>
      <c r="J139" s="13"/>
      <c r="K139" s="13"/>
      <c r="L139" s="177"/>
      <c r="M139" s="183"/>
      <c r="N139" s="184"/>
      <c r="O139" s="184"/>
      <c r="P139" s="184"/>
      <c r="Q139" s="184"/>
      <c r="R139" s="184"/>
      <c r="S139" s="184"/>
      <c r="T139" s="18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9" t="s">
        <v>131</v>
      </c>
      <c r="AU139" s="179" t="s">
        <v>129</v>
      </c>
      <c r="AV139" s="13" t="s">
        <v>129</v>
      </c>
      <c r="AW139" s="13" t="s">
        <v>32</v>
      </c>
      <c r="AX139" s="13" t="s">
        <v>80</v>
      </c>
      <c r="AY139" s="179" t="s">
        <v>120</v>
      </c>
    </row>
    <row r="140" s="2" customFormat="1" ht="33" customHeight="1">
      <c r="A140" s="36"/>
      <c r="B140" s="163"/>
      <c r="C140" s="164" t="s">
        <v>141</v>
      </c>
      <c r="D140" s="164" t="s">
        <v>123</v>
      </c>
      <c r="E140" s="165" t="s">
        <v>142</v>
      </c>
      <c r="F140" s="166" t="s">
        <v>143</v>
      </c>
      <c r="G140" s="167" t="s">
        <v>144</v>
      </c>
      <c r="H140" s="168">
        <v>6</v>
      </c>
      <c r="I140" s="169"/>
      <c r="J140" s="170">
        <f>ROUND(I140*H140,2)</f>
        <v>0</v>
      </c>
      <c r="K140" s="166" t="s">
        <v>127</v>
      </c>
      <c r="L140" s="37"/>
      <c r="M140" s="171" t="s">
        <v>1</v>
      </c>
      <c r="N140" s="172" t="s">
        <v>41</v>
      </c>
      <c r="O140" s="75"/>
      <c r="P140" s="173">
        <f>O140*H140</f>
        <v>0</v>
      </c>
      <c r="Q140" s="173">
        <v>0.0032000000000000002</v>
      </c>
      <c r="R140" s="173">
        <f>Q140*H140</f>
        <v>0.019200000000000002</v>
      </c>
      <c r="S140" s="173">
        <v>0</v>
      </c>
      <c r="T140" s="17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5" t="s">
        <v>128</v>
      </c>
      <c r="AT140" s="175" t="s">
        <v>123</v>
      </c>
      <c r="AU140" s="175" t="s">
        <v>129</v>
      </c>
      <c r="AY140" s="17" t="s">
        <v>120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129</v>
      </c>
      <c r="BK140" s="176">
        <f>ROUND(I140*H140,2)</f>
        <v>0</v>
      </c>
      <c r="BL140" s="17" t="s">
        <v>128</v>
      </c>
      <c r="BM140" s="175" t="s">
        <v>145</v>
      </c>
    </row>
    <row r="141" s="2" customFormat="1" ht="16.5" customHeight="1">
      <c r="A141" s="36"/>
      <c r="B141" s="163"/>
      <c r="C141" s="164" t="s">
        <v>128</v>
      </c>
      <c r="D141" s="164" t="s">
        <v>123</v>
      </c>
      <c r="E141" s="165" t="s">
        <v>146</v>
      </c>
      <c r="F141" s="166" t="s">
        <v>147</v>
      </c>
      <c r="G141" s="167" t="s">
        <v>126</v>
      </c>
      <c r="H141" s="168">
        <v>20.5</v>
      </c>
      <c r="I141" s="169"/>
      <c r="J141" s="170">
        <f>ROUND(I141*H141,2)</f>
        <v>0</v>
      </c>
      <c r="K141" s="166" t="s">
        <v>1</v>
      </c>
      <c r="L141" s="37"/>
      <c r="M141" s="171" t="s">
        <v>1</v>
      </c>
      <c r="N141" s="172" t="s">
        <v>41</v>
      </c>
      <c r="O141" s="75"/>
      <c r="P141" s="173">
        <f>O141*H141</f>
        <v>0</v>
      </c>
      <c r="Q141" s="173">
        <v>0.00048000000000000001</v>
      </c>
      <c r="R141" s="173">
        <f>Q141*H141</f>
        <v>0.0098399999999999998</v>
      </c>
      <c r="S141" s="173">
        <v>0</v>
      </c>
      <c r="T141" s="17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5" t="s">
        <v>128</v>
      </c>
      <c r="AT141" s="175" t="s">
        <v>123</v>
      </c>
      <c r="AU141" s="175" t="s">
        <v>129</v>
      </c>
      <c r="AY141" s="17" t="s">
        <v>120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129</v>
      </c>
      <c r="BK141" s="176">
        <f>ROUND(I141*H141,2)</f>
        <v>0</v>
      </c>
      <c r="BL141" s="17" t="s">
        <v>128</v>
      </c>
      <c r="BM141" s="175" t="s">
        <v>148</v>
      </c>
    </row>
    <row r="142" s="13" customFormat="1">
      <c r="A142" s="13"/>
      <c r="B142" s="177"/>
      <c r="C142" s="13"/>
      <c r="D142" s="178" t="s">
        <v>131</v>
      </c>
      <c r="E142" s="179" t="s">
        <v>1</v>
      </c>
      <c r="F142" s="180" t="s">
        <v>149</v>
      </c>
      <c r="G142" s="13"/>
      <c r="H142" s="181">
        <v>20.5</v>
      </c>
      <c r="I142" s="182"/>
      <c r="J142" s="13"/>
      <c r="K142" s="13"/>
      <c r="L142" s="177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9" t="s">
        <v>131</v>
      </c>
      <c r="AU142" s="179" t="s">
        <v>129</v>
      </c>
      <c r="AV142" s="13" t="s">
        <v>129</v>
      </c>
      <c r="AW142" s="13" t="s">
        <v>32</v>
      </c>
      <c r="AX142" s="13" t="s">
        <v>80</v>
      </c>
      <c r="AY142" s="179" t="s">
        <v>120</v>
      </c>
    </row>
    <row r="143" s="2" customFormat="1" ht="16.5" customHeight="1">
      <c r="A143" s="36"/>
      <c r="B143" s="163"/>
      <c r="C143" s="164" t="s">
        <v>150</v>
      </c>
      <c r="D143" s="164" t="s">
        <v>123</v>
      </c>
      <c r="E143" s="165" t="s">
        <v>151</v>
      </c>
      <c r="F143" s="166" t="s">
        <v>152</v>
      </c>
      <c r="G143" s="167" t="s">
        <v>153</v>
      </c>
      <c r="H143" s="168">
        <v>1</v>
      </c>
      <c r="I143" s="169"/>
      <c r="J143" s="170">
        <f>ROUND(I143*H143,2)</f>
        <v>0</v>
      </c>
      <c r="K143" s="166" t="s">
        <v>1</v>
      </c>
      <c r="L143" s="37"/>
      <c r="M143" s="171" t="s">
        <v>1</v>
      </c>
      <c r="N143" s="172" t="s">
        <v>41</v>
      </c>
      <c r="O143" s="75"/>
      <c r="P143" s="173">
        <f>O143*H143</f>
        <v>0</v>
      </c>
      <c r="Q143" s="173">
        <v>0.00048000000000000001</v>
      </c>
      <c r="R143" s="173">
        <f>Q143*H143</f>
        <v>0.00048000000000000001</v>
      </c>
      <c r="S143" s="173">
        <v>0</v>
      </c>
      <c r="T143" s="17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5" t="s">
        <v>128</v>
      </c>
      <c r="AT143" s="175" t="s">
        <v>123</v>
      </c>
      <c r="AU143" s="175" t="s">
        <v>129</v>
      </c>
      <c r="AY143" s="17" t="s">
        <v>120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129</v>
      </c>
      <c r="BK143" s="176">
        <f>ROUND(I143*H143,2)</f>
        <v>0</v>
      </c>
      <c r="BL143" s="17" t="s">
        <v>128</v>
      </c>
      <c r="BM143" s="175" t="s">
        <v>154</v>
      </c>
    </row>
    <row r="144" s="12" customFormat="1" ht="22.8" customHeight="1">
      <c r="A144" s="12"/>
      <c r="B144" s="150"/>
      <c r="C144" s="12"/>
      <c r="D144" s="151" t="s">
        <v>74</v>
      </c>
      <c r="E144" s="161" t="s">
        <v>155</v>
      </c>
      <c r="F144" s="161" t="s">
        <v>156</v>
      </c>
      <c r="G144" s="12"/>
      <c r="H144" s="12"/>
      <c r="I144" s="153"/>
      <c r="J144" s="162">
        <f>BK144</f>
        <v>0</v>
      </c>
      <c r="K144" s="12"/>
      <c r="L144" s="150"/>
      <c r="M144" s="155"/>
      <c r="N144" s="156"/>
      <c r="O144" s="156"/>
      <c r="P144" s="157">
        <f>SUM(P145:P157)</f>
        <v>0</v>
      </c>
      <c r="Q144" s="156"/>
      <c r="R144" s="157">
        <f>SUM(R145:R157)</f>
        <v>0.002784</v>
      </c>
      <c r="S144" s="156"/>
      <c r="T144" s="158">
        <f>SUM(T145:T157)</f>
        <v>0.23706000000000002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1" t="s">
        <v>80</v>
      </c>
      <c r="AT144" s="159" t="s">
        <v>74</v>
      </c>
      <c r="AU144" s="159" t="s">
        <v>80</v>
      </c>
      <c r="AY144" s="151" t="s">
        <v>120</v>
      </c>
      <c r="BK144" s="160">
        <f>SUM(BK145:BK157)</f>
        <v>0</v>
      </c>
    </row>
    <row r="145" s="2" customFormat="1" ht="24.15" customHeight="1">
      <c r="A145" s="36"/>
      <c r="B145" s="163"/>
      <c r="C145" s="164" t="s">
        <v>121</v>
      </c>
      <c r="D145" s="164" t="s">
        <v>123</v>
      </c>
      <c r="E145" s="165" t="s">
        <v>157</v>
      </c>
      <c r="F145" s="166" t="s">
        <v>158</v>
      </c>
      <c r="G145" s="167" t="s">
        <v>126</v>
      </c>
      <c r="H145" s="168">
        <v>69.599999999999994</v>
      </c>
      <c r="I145" s="169"/>
      <c r="J145" s="170">
        <f>ROUND(I145*H145,2)</f>
        <v>0</v>
      </c>
      <c r="K145" s="166" t="s">
        <v>127</v>
      </c>
      <c r="L145" s="37"/>
      <c r="M145" s="171" t="s">
        <v>1</v>
      </c>
      <c r="N145" s="172" t="s">
        <v>41</v>
      </c>
      <c r="O145" s="75"/>
      <c r="P145" s="173">
        <f>O145*H145</f>
        <v>0</v>
      </c>
      <c r="Q145" s="173">
        <v>4.0000000000000003E-05</v>
      </c>
      <c r="R145" s="173">
        <f>Q145*H145</f>
        <v>0.002784</v>
      </c>
      <c r="S145" s="173">
        <v>0</v>
      </c>
      <c r="T145" s="17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159</v>
      </c>
      <c r="AT145" s="175" t="s">
        <v>123</v>
      </c>
      <c r="AU145" s="175" t="s">
        <v>129</v>
      </c>
      <c r="AY145" s="17" t="s">
        <v>120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129</v>
      </c>
      <c r="BK145" s="176">
        <f>ROUND(I145*H145,2)</f>
        <v>0</v>
      </c>
      <c r="BL145" s="17" t="s">
        <v>159</v>
      </c>
      <c r="BM145" s="175" t="s">
        <v>160</v>
      </c>
    </row>
    <row r="146" s="13" customFormat="1">
      <c r="A146" s="13"/>
      <c r="B146" s="177"/>
      <c r="C146" s="13"/>
      <c r="D146" s="178" t="s">
        <v>131</v>
      </c>
      <c r="E146" s="179" t="s">
        <v>1</v>
      </c>
      <c r="F146" s="180" t="s">
        <v>161</v>
      </c>
      <c r="G146" s="13"/>
      <c r="H146" s="181">
        <v>69.599999999999994</v>
      </c>
      <c r="I146" s="182"/>
      <c r="J146" s="13"/>
      <c r="K146" s="13"/>
      <c r="L146" s="177"/>
      <c r="M146" s="183"/>
      <c r="N146" s="184"/>
      <c r="O146" s="184"/>
      <c r="P146" s="184"/>
      <c r="Q146" s="184"/>
      <c r="R146" s="184"/>
      <c r="S146" s="184"/>
      <c r="T146" s="18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9" t="s">
        <v>131</v>
      </c>
      <c r="AU146" s="179" t="s">
        <v>129</v>
      </c>
      <c r="AV146" s="13" t="s">
        <v>129</v>
      </c>
      <c r="AW146" s="13" t="s">
        <v>32</v>
      </c>
      <c r="AX146" s="13" t="s">
        <v>80</v>
      </c>
      <c r="AY146" s="179" t="s">
        <v>120</v>
      </c>
    </row>
    <row r="147" s="2" customFormat="1" ht="24.15" customHeight="1">
      <c r="A147" s="36"/>
      <c r="B147" s="163"/>
      <c r="C147" s="164" t="s">
        <v>162</v>
      </c>
      <c r="D147" s="164" t="s">
        <v>123</v>
      </c>
      <c r="E147" s="165" t="s">
        <v>163</v>
      </c>
      <c r="F147" s="166" t="s">
        <v>164</v>
      </c>
      <c r="G147" s="167" t="s">
        <v>153</v>
      </c>
      <c r="H147" s="168">
        <v>1</v>
      </c>
      <c r="I147" s="169"/>
      <c r="J147" s="170">
        <f>ROUND(I147*H147,2)</f>
        <v>0</v>
      </c>
      <c r="K147" s="166" t="s">
        <v>1</v>
      </c>
      <c r="L147" s="37"/>
      <c r="M147" s="171" t="s">
        <v>1</v>
      </c>
      <c r="N147" s="172" t="s">
        <v>41</v>
      </c>
      <c r="O147" s="75"/>
      <c r="P147" s="173">
        <f>O147*H147</f>
        <v>0</v>
      </c>
      <c r="Q147" s="173">
        <v>0</v>
      </c>
      <c r="R147" s="173">
        <f>Q147*H147</f>
        <v>0</v>
      </c>
      <c r="S147" s="173">
        <v>0.10000000000000001</v>
      </c>
      <c r="T147" s="174">
        <f>S147*H147</f>
        <v>0.10000000000000001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5" t="s">
        <v>128</v>
      </c>
      <c r="AT147" s="175" t="s">
        <v>123</v>
      </c>
      <c r="AU147" s="175" t="s">
        <v>129</v>
      </c>
      <c r="AY147" s="17" t="s">
        <v>120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129</v>
      </c>
      <c r="BK147" s="176">
        <f>ROUND(I147*H147,2)</f>
        <v>0</v>
      </c>
      <c r="BL147" s="17" t="s">
        <v>128</v>
      </c>
      <c r="BM147" s="175" t="s">
        <v>165</v>
      </c>
    </row>
    <row r="148" s="2" customFormat="1" ht="21.75" customHeight="1">
      <c r="A148" s="36"/>
      <c r="B148" s="163"/>
      <c r="C148" s="164" t="s">
        <v>166</v>
      </c>
      <c r="D148" s="164" t="s">
        <v>123</v>
      </c>
      <c r="E148" s="165" t="s">
        <v>167</v>
      </c>
      <c r="F148" s="166" t="s">
        <v>168</v>
      </c>
      <c r="G148" s="167" t="s">
        <v>144</v>
      </c>
      <c r="H148" s="168">
        <v>4</v>
      </c>
      <c r="I148" s="169"/>
      <c r="J148" s="170">
        <f>ROUND(I148*H148,2)</f>
        <v>0</v>
      </c>
      <c r="K148" s="166" t="s">
        <v>1</v>
      </c>
      <c r="L148" s="37"/>
      <c r="M148" s="171" t="s">
        <v>1</v>
      </c>
      <c r="N148" s="172" t="s">
        <v>41</v>
      </c>
      <c r="O148" s="75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5" t="s">
        <v>128</v>
      </c>
      <c r="AT148" s="175" t="s">
        <v>123</v>
      </c>
      <c r="AU148" s="175" t="s">
        <v>129</v>
      </c>
      <c r="AY148" s="17" t="s">
        <v>120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129</v>
      </c>
      <c r="BK148" s="176">
        <f>ROUND(I148*H148,2)</f>
        <v>0</v>
      </c>
      <c r="BL148" s="17" t="s">
        <v>128</v>
      </c>
      <c r="BM148" s="175" t="s">
        <v>169</v>
      </c>
    </row>
    <row r="149" s="2" customFormat="1" ht="24.15" customHeight="1">
      <c r="A149" s="36"/>
      <c r="B149" s="163"/>
      <c r="C149" s="164" t="s">
        <v>155</v>
      </c>
      <c r="D149" s="164" t="s">
        <v>123</v>
      </c>
      <c r="E149" s="165" t="s">
        <v>170</v>
      </c>
      <c r="F149" s="166" t="s">
        <v>171</v>
      </c>
      <c r="G149" s="167" t="s">
        <v>172</v>
      </c>
      <c r="H149" s="168">
        <v>6</v>
      </c>
      <c r="I149" s="169"/>
      <c r="J149" s="170">
        <f>ROUND(I149*H149,2)</f>
        <v>0</v>
      </c>
      <c r="K149" s="166" t="s">
        <v>1</v>
      </c>
      <c r="L149" s="37"/>
      <c r="M149" s="171" t="s">
        <v>1</v>
      </c>
      <c r="N149" s="172" t="s">
        <v>41</v>
      </c>
      <c r="O149" s="75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5" t="s">
        <v>128</v>
      </c>
      <c r="AT149" s="175" t="s">
        <v>123</v>
      </c>
      <c r="AU149" s="175" t="s">
        <v>129</v>
      </c>
      <c r="AY149" s="17" t="s">
        <v>120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129</v>
      </c>
      <c r="BK149" s="176">
        <f>ROUND(I149*H149,2)</f>
        <v>0</v>
      </c>
      <c r="BL149" s="17" t="s">
        <v>128</v>
      </c>
      <c r="BM149" s="175" t="s">
        <v>173</v>
      </c>
    </row>
    <row r="150" s="2" customFormat="1" ht="16.5" customHeight="1">
      <c r="A150" s="36"/>
      <c r="B150" s="163"/>
      <c r="C150" s="164" t="s">
        <v>174</v>
      </c>
      <c r="D150" s="164" t="s">
        <v>123</v>
      </c>
      <c r="E150" s="165" t="s">
        <v>175</v>
      </c>
      <c r="F150" s="166" t="s">
        <v>176</v>
      </c>
      <c r="G150" s="167" t="s">
        <v>172</v>
      </c>
      <c r="H150" s="168">
        <v>2</v>
      </c>
      <c r="I150" s="169"/>
      <c r="J150" s="170">
        <f>ROUND(I150*H150,2)</f>
        <v>0</v>
      </c>
      <c r="K150" s="166" t="s">
        <v>1</v>
      </c>
      <c r="L150" s="37"/>
      <c r="M150" s="171" t="s">
        <v>1</v>
      </c>
      <c r="N150" s="172" t="s">
        <v>41</v>
      </c>
      <c r="O150" s="75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5" t="s">
        <v>128</v>
      </c>
      <c r="AT150" s="175" t="s">
        <v>123</v>
      </c>
      <c r="AU150" s="175" t="s">
        <v>129</v>
      </c>
      <c r="AY150" s="17" t="s">
        <v>120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129</v>
      </c>
      <c r="BK150" s="176">
        <f>ROUND(I150*H150,2)</f>
        <v>0</v>
      </c>
      <c r="BL150" s="17" t="s">
        <v>128</v>
      </c>
      <c r="BM150" s="175" t="s">
        <v>177</v>
      </c>
    </row>
    <row r="151" s="2" customFormat="1" ht="16.5" customHeight="1">
      <c r="A151" s="36"/>
      <c r="B151" s="163"/>
      <c r="C151" s="164" t="s">
        <v>178</v>
      </c>
      <c r="D151" s="164" t="s">
        <v>123</v>
      </c>
      <c r="E151" s="165" t="s">
        <v>179</v>
      </c>
      <c r="F151" s="166" t="s">
        <v>180</v>
      </c>
      <c r="G151" s="167" t="s">
        <v>172</v>
      </c>
      <c r="H151" s="168">
        <v>1</v>
      </c>
      <c r="I151" s="169"/>
      <c r="J151" s="170">
        <f>ROUND(I151*H151,2)</f>
        <v>0</v>
      </c>
      <c r="K151" s="166" t="s">
        <v>1</v>
      </c>
      <c r="L151" s="37"/>
      <c r="M151" s="171" t="s">
        <v>1</v>
      </c>
      <c r="N151" s="172" t="s">
        <v>41</v>
      </c>
      <c r="O151" s="75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5" t="s">
        <v>128</v>
      </c>
      <c r="AT151" s="175" t="s">
        <v>123</v>
      </c>
      <c r="AU151" s="175" t="s">
        <v>129</v>
      </c>
      <c r="AY151" s="17" t="s">
        <v>120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129</v>
      </c>
      <c r="BK151" s="176">
        <f>ROUND(I151*H151,2)</f>
        <v>0</v>
      </c>
      <c r="BL151" s="17" t="s">
        <v>128</v>
      </c>
      <c r="BM151" s="175" t="s">
        <v>181</v>
      </c>
    </row>
    <row r="152" s="13" customFormat="1">
      <c r="A152" s="13"/>
      <c r="B152" s="177"/>
      <c r="C152" s="13"/>
      <c r="D152" s="178" t="s">
        <v>131</v>
      </c>
      <c r="E152" s="13"/>
      <c r="F152" s="180" t="s">
        <v>182</v>
      </c>
      <c r="G152" s="13"/>
      <c r="H152" s="181">
        <v>1</v>
      </c>
      <c r="I152" s="182"/>
      <c r="J152" s="13"/>
      <c r="K152" s="13"/>
      <c r="L152" s="177"/>
      <c r="M152" s="183"/>
      <c r="N152" s="184"/>
      <c r="O152" s="184"/>
      <c r="P152" s="184"/>
      <c r="Q152" s="184"/>
      <c r="R152" s="184"/>
      <c r="S152" s="184"/>
      <c r="T152" s="18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9" t="s">
        <v>131</v>
      </c>
      <c r="AU152" s="179" t="s">
        <v>129</v>
      </c>
      <c r="AV152" s="13" t="s">
        <v>129</v>
      </c>
      <c r="AW152" s="13" t="s">
        <v>3</v>
      </c>
      <c r="AX152" s="13" t="s">
        <v>80</v>
      </c>
      <c r="AY152" s="179" t="s">
        <v>120</v>
      </c>
    </row>
    <row r="153" s="2" customFormat="1" ht="21.75" customHeight="1">
      <c r="A153" s="36"/>
      <c r="B153" s="163"/>
      <c r="C153" s="164" t="s">
        <v>8</v>
      </c>
      <c r="D153" s="164" t="s">
        <v>123</v>
      </c>
      <c r="E153" s="165" t="s">
        <v>183</v>
      </c>
      <c r="F153" s="166" t="s">
        <v>184</v>
      </c>
      <c r="G153" s="167" t="s">
        <v>126</v>
      </c>
      <c r="H153" s="168">
        <v>14</v>
      </c>
      <c r="I153" s="169"/>
      <c r="J153" s="170">
        <f>ROUND(I153*H153,2)</f>
        <v>0</v>
      </c>
      <c r="K153" s="166" t="s">
        <v>1</v>
      </c>
      <c r="L153" s="37"/>
      <c r="M153" s="171" t="s">
        <v>1</v>
      </c>
      <c r="N153" s="172" t="s">
        <v>41</v>
      </c>
      <c r="O153" s="75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5" t="s">
        <v>128</v>
      </c>
      <c r="AT153" s="175" t="s">
        <v>123</v>
      </c>
      <c r="AU153" s="175" t="s">
        <v>129</v>
      </c>
      <c r="AY153" s="17" t="s">
        <v>120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129</v>
      </c>
      <c r="BK153" s="176">
        <f>ROUND(I153*H153,2)</f>
        <v>0</v>
      </c>
      <c r="BL153" s="17" t="s">
        <v>128</v>
      </c>
      <c r="BM153" s="175" t="s">
        <v>185</v>
      </c>
    </row>
    <row r="154" s="13" customFormat="1">
      <c r="A154" s="13"/>
      <c r="B154" s="177"/>
      <c r="C154" s="13"/>
      <c r="D154" s="178" t="s">
        <v>131</v>
      </c>
      <c r="E154" s="13"/>
      <c r="F154" s="180" t="s">
        <v>186</v>
      </c>
      <c r="G154" s="13"/>
      <c r="H154" s="181">
        <v>14</v>
      </c>
      <c r="I154" s="182"/>
      <c r="J154" s="13"/>
      <c r="K154" s="13"/>
      <c r="L154" s="177"/>
      <c r="M154" s="183"/>
      <c r="N154" s="184"/>
      <c r="O154" s="184"/>
      <c r="P154" s="184"/>
      <c r="Q154" s="184"/>
      <c r="R154" s="184"/>
      <c r="S154" s="184"/>
      <c r="T154" s="1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9" t="s">
        <v>131</v>
      </c>
      <c r="AU154" s="179" t="s">
        <v>129</v>
      </c>
      <c r="AV154" s="13" t="s">
        <v>129</v>
      </c>
      <c r="AW154" s="13" t="s">
        <v>3</v>
      </c>
      <c r="AX154" s="13" t="s">
        <v>80</v>
      </c>
      <c r="AY154" s="179" t="s">
        <v>120</v>
      </c>
    </row>
    <row r="155" s="2" customFormat="1" ht="16.5" customHeight="1">
      <c r="A155" s="36"/>
      <c r="B155" s="163"/>
      <c r="C155" s="164" t="s">
        <v>187</v>
      </c>
      <c r="D155" s="164" t="s">
        <v>123</v>
      </c>
      <c r="E155" s="165" t="s">
        <v>188</v>
      </c>
      <c r="F155" s="166" t="s">
        <v>189</v>
      </c>
      <c r="G155" s="167" t="s">
        <v>126</v>
      </c>
      <c r="H155" s="168">
        <v>4</v>
      </c>
      <c r="I155" s="169"/>
      <c r="J155" s="170">
        <f>ROUND(I155*H155,2)</f>
        <v>0</v>
      </c>
      <c r="K155" s="166" t="s">
        <v>1</v>
      </c>
      <c r="L155" s="37"/>
      <c r="M155" s="171" t="s">
        <v>1</v>
      </c>
      <c r="N155" s="172" t="s">
        <v>41</v>
      </c>
      <c r="O155" s="75"/>
      <c r="P155" s="173">
        <f>O155*H155</f>
        <v>0</v>
      </c>
      <c r="Q155" s="173">
        <v>0</v>
      </c>
      <c r="R155" s="173">
        <f>Q155*H155</f>
        <v>0</v>
      </c>
      <c r="S155" s="173">
        <v>0</v>
      </c>
      <c r="T155" s="17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5" t="s">
        <v>128</v>
      </c>
      <c r="AT155" s="175" t="s">
        <v>123</v>
      </c>
      <c r="AU155" s="175" t="s">
        <v>129</v>
      </c>
      <c r="AY155" s="17" t="s">
        <v>120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129</v>
      </c>
      <c r="BK155" s="176">
        <f>ROUND(I155*H155,2)</f>
        <v>0</v>
      </c>
      <c r="BL155" s="17" t="s">
        <v>128</v>
      </c>
      <c r="BM155" s="175" t="s">
        <v>190</v>
      </c>
    </row>
    <row r="156" s="13" customFormat="1">
      <c r="A156" s="13"/>
      <c r="B156" s="177"/>
      <c r="C156" s="13"/>
      <c r="D156" s="178" t="s">
        <v>131</v>
      </c>
      <c r="E156" s="13"/>
      <c r="F156" s="180" t="s">
        <v>191</v>
      </c>
      <c r="G156" s="13"/>
      <c r="H156" s="181">
        <v>4</v>
      </c>
      <c r="I156" s="182"/>
      <c r="J156" s="13"/>
      <c r="K156" s="13"/>
      <c r="L156" s="177"/>
      <c r="M156" s="183"/>
      <c r="N156" s="184"/>
      <c r="O156" s="184"/>
      <c r="P156" s="184"/>
      <c r="Q156" s="184"/>
      <c r="R156" s="184"/>
      <c r="S156" s="184"/>
      <c r="T156" s="18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79" t="s">
        <v>131</v>
      </c>
      <c r="AU156" s="179" t="s">
        <v>129</v>
      </c>
      <c r="AV156" s="13" t="s">
        <v>129</v>
      </c>
      <c r="AW156" s="13" t="s">
        <v>3</v>
      </c>
      <c r="AX156" s="13" t="s">
        <v>80</v>
      </c>
      <c r="AY156" s="179" t="s">
        <v>120</v>
      </c>
    </row>
    <row r="157" s="2" customFormat="1" ht="33" customHeight="1">
      <c r="A157" s="36"/>
      <c r="B157" s="163"/>
      <c r="C157" s="164" t="s">
        <v>192</v>
      </c>
      <c r="D157" s="164" t="s">
        <v>123</v>
      </c>
      <c r="E157" s="165" t="s">
        <v>193</v>
      </c>
      <c r="F157" s="166" t="s">
        <v>194</v>
      </c>
      <c r="G157" s="167" t="s">
        <v>126</v>
      </c>
      <c r="H157" s="168">
        <v>68.530000000000001</v>
      </c>
      <c r="I157" s="169"/>
      <c r="J157" s="170">
        <f>ROUND(I157*H157,2)</f>
        <v>0</v>
      </c>
      <c r="K157" s="166" t="s">
        <v>127</v>
      </c>
      <c r="L157" s="37"/>
      <c r="M157" s="171" t="s">
        <v>1</v>
      </c>
      <c r="N157" s="172" t="s">
        <v>41</v>
      </c>
      <c r="O157" s="75"/>
      <c r="P157" s="173">
        <f>O157*H157</f>
        <v>0</v>
      </c>
      <c r="Q157" s="173">
        <v>0</v>
      </c>
      <c r="R157" s="173">
        <f>Q157*H157</f>
        <v>0</v>
      </c>
      <c r="S157" s="173">
        <v>0.002</v>
      </c>
      <c r="T157" s="174">
        <f>S157*H157</f>
        <v>0.13706000000000002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5" t="s">
        <v>128</v>
      </c>
      <c r="AT157" s="175" t="s">
        <v>123</v>
      </c>
      <c r="AU157" s="175" t="s">
        <v>129</v>
      </c>
      <c r="AY157" s="17" t="s">
        <v>120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129</v>
      </c>
      <c r="BK157" s="176">
        <f>ROUND(I157*H157,2)</f>
        <v>0</v>
      </c>
      <c r="BL157" s="17" t="s">
        <v>128</v>
      </c>
      <c r="BM157" s="175" t="s">
        <v>195</v>
      </c>
    </row>
    <row r="158" s="12" customFormat="1" ht="22.8" customHeight="1">
      <c r="A158" s="12"/>
      <c r="B158" s="150"/>
      <c r="C158" s="12"/>
      <c r="D158" s="151" t="s">
        <v>74</v>
      </c>
      <c r="E158" s="161" t="s">
        <v>196</v>
      </c>
      <c r="F158" s="161" t="s">
        <v>197</v>
      </c>
      <c r="G158" s="12"/>
      <c r="H158" s="12"/>
      <c r="I158" s="153"/>
      <c r="J158" s="162">
        <f>BK158</f>
        <v>0</v>
      </c>
      <c r="K158" s="12"/>
      <c r="L158" s="150"/>
      <c r="M158" s="155"/>
      <c r="N158" s="156"/>
      <c r="O158" s="156"/>
      <c r="P158" s="157">
        <f>SUM(P159:P163)</f>
        <v>0</v>
      </c>
      <c r="Q158" s="156"/>
      <c r="R158" s="157">
        <f>SUM(R159:R163)</f>
        <v>0</v>
      </c>
      <c r="S158" s="156"/>
      <c r="T158" s="158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1" t="s">
        <v>80</v>
      </c>
      <c r="AT158" s="159" t="s">
        <v>74</v>
      </c>
      <c r="AU158" s="159" t="s">
        <v>80</v>
      </c>
      <c r="AY158" s="151" t="s">
        <v>120</v>
      </c>
      <c r="BK158" s="160">
        <f>SUM(BK159:BK163)</f>
        <v>0</v>
      </c>
    </row>
    <row r="159" s="2" customFormat="1" ht="24.15" customHeight="1">
      <c r="A159" s="36"/>
      <c r="B159" s="163"/>
      <c r="C159" s="164" t="s">
        <v>198</v>
      </c>
      <c r="D159" s="164" t="s">
        <v>123</v>
      </c>
      <c r="E159" s="165" t="s">
        <v>199</v>
      </c>
      <c r="F159" s="166" t="s">
        <v>200</v>
      </c>
      <c r="G159" s="167" t="s">
        <v>201</v>
      </c>
      <c r="H159" s="168">
        <v>0.38900000000000001</v>
      </c>
      <c r="I159" s="169"/>
      <c r="J159" s="170">
        <f>ROUND(I159*H159,2)</f>
        <v>0</v>
      </c>
      <c r="K159" s="166" t="s">
        <v>127</v>
      </c>
      <c r="L159" s="37"/>
      <c r="M159" s="171" t="s">
        <v>1</v>
      </c>
      <c r="N159" s="172" t="s">
        <v>41</v>
      </c>
      <c r="O159" s="75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5" t="s">
        <v>128</v>
      </c>
      <c r="AT159" s="175" t="s">
        <v>123</v>
      </c>
      <c r="AU159" s="175" t="s">
        <v>129</v>
      </c>
      <c r="AY159" s="17" t="s">
        <v>120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7" t="s">
        <v>129</v>
      </c>
      <c r="BK159" s="176">
        <f>ROUND(I159*H159,2)</f>
        <v>0</v>
      </c>
      <c r="BL159" s="17" t="s">
        <v>128</v>
      </c>
      <c r="BM159" s="175" t="s">
        <v>202</v>
      </c>
    </row>
    <row r="160" s="2" customFormat="1" ht="24.15" customHeight="1">
      <c r="A160" s="36"/>
      <c r="B160" s="163"/>
      <c r="C160" s="164" t="s">
        <v>159</v>
      </c>
      <c r="D160" s="164" t="s">
        <v>123</v>
      </c>
      <c r="E160" s="165" t="s">
        <v>203</v>
      </c>
      <c r="F160" s="166" t="s">
        <v>204</v>
      </c>
      <c r="G160" s="167" t="s">
        <v>201</v>
      </c>
      <c r="H160" s="168">
        <v>0.38900000000000001</v>
      </c>
      <c r="I160" s="169"/>
      <c r="J160" s="170">
        <f>ROUND(I160*H160,2)</f>
        <v>0</v>
      </c>
      <c r="K160" s="166" t="s">
        <v>127</v>
      </c>
      <c r="L160" s="37"/>
      <c r="M160" s="171" t="s">
        <v>1</v>
      </c>
      <c r="N160" s="172" t="s">
        <v>41</v>
      </c>
      <c r="O160" s="75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128</v>
      </c>
      <c r="AT160" s="175" t="s">
        <v>123</v>
      </c>
      <c r="AU160" s="175" t="s">
        <v>129</v>
      </c>
      <c r="AY160" s="17" t="s">
        <v>120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129</v>
      </c>
      <c r="BK160" s="176">
        <f>ROUND(I160*H160,2)</f>
        <v>0</v>
      </c>
      <c r="BL160" s="17" t="s">
        <v>128</v>
      </c>
      <c r="BM160" s="175" t="s">
        <v>205</v>
      </c>
    </row>
    <row r="161" s="2" customFormat="1" ht="24.15" customHeight="1">
      <c r="A161" s="36"/>
      <c r="B161" s="163"/>
      <c r="C161" s="164" t="s">
        <v>206</v>
      </c>
      <c r="D161" s="164" t="s">
        <v>123</v>
      </c>
      <c r="E161" s="165" t="s">
        <v>207</v>
      </c>
      <c r="F161" s="166" t="s">
        <v>208</v>
      </c>
      <c r="G161" s="167" t="s">
        <v>201</v>
      </c>
      <c r="H161" s="168">
        <v>5.4459999999999997</v>
      </c>
      <c r="I161" s="169"/>
      <c r="J161" s="170">
        <f>ROUND(I161*H161,2)</f>
        <v>0</v>
      </c>
      <c r="K161" s="166" t="s">
        <v>127</v>
      </c>
      <c r="L161" s="37"/>
      <c r="M161" s="171" t="s">
        <v>1</v>
      </c>
      <c r="N161" s="172" t="s">
        <v>41</v>
      </c>
      <c r="O161" s="75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5" t="s">
        <v>128</v>
      </c>
      <c r="AT161" s="175" t="s">
        <v>123</v>
      </c>
      <c r="AU161" s="175" t="s">
        <v>129</v>
      </c>
      <c r="AY161" s="17" t="s">
        <v>120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7" t="s">
        <v>129</v>
      </c>
      <c r="BK161" s="176">
        <f>ROUND(I161*H161,2)</f>
        <v>0</v>
      </c>
      <c r="BL161" s="17" t="s">
        <v>128</v>
      </c>
      <c r="BM161" s="175" t="s">
        <v>209</v>
      </c>
    </row>
    <row r="162" s="13" customFormat="1">
      <c r="A162" s="13"/>
      <c r="B162" s="177"/>
      <c r="C162" s="13"/>
      <c r="D162" s="178" t="s">
        <v>131</v>
      </c>
      <c r="E162" s="13"/>
      <c r="F162" s="180" t="s">
        <v>210</v>
      </c>
      <c r="G162" s="13"/>
      <c r="H162" s="181">
        <v>5.4459999999999997</v>
      </c>
      <c r="I162" s="182"/>
      <c r="J162" s="13"/>
      <c r="K162" s="13"/>
      <c r="L162" s="177"/>
      <c r="M162" s="183"/>
      <c r="N162" s="184"/>
      <c r="O162" s="184"/>
      <c r="P162" s="184"/>
      <c r="Q162" s="184"/>
      <c r="R162" s="184"/>
      <c r="S162" s="184"/>
      <c r="T162" s="1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9" t="s">
        <v>131</v>
      </c>
      <c r="AU162" s="179" t="s">
        <v>129</v>
      </c>
      <c r="AV162" s="13" t="s">
        <v>129</v>
      </c>
      <c r="AW162" s="13" t="s">
        <v>3</v>
      </c>
      <c r="AX162" s="13" t="s">
        <v>80</v>
      </c>
      <c r="AY162" s="179" t="s">
        <v>120</v>
      </c>
    </row>
    <row r="163" s="2" customFormat="1" ht="33" customHeight="1">
      <c r="A163" s="36"/>
      <c r="B163" s="163"/>
      <c r="C163" s="164" t="s">
        <v>211</v>
      </c>
      <c r="D163" s="164" t="s">
        <v>123</v>
      </c>
      <c r="E163" s="165" t="s">
        <v>212</v>
      </c>
      <c r="F163" s="166" t="s">
        <v>213</v>
      </c>
      <c r="G163" s="167" t="s">
        <v>201</v>
      </c>
      <c r="H163" s="168">
        <v>0.38900000000000001</v>
      </c>
      <c r="I163" s="169"/>
      <c r="J163" s="170">
        <f>ROUND(I163*H163,2)</f>
        <v>0</v>
      </c>
      <c r="K163" s="166" t="s">
        <v>127</v>
      </c>
      <c r="L163" s="37"/>
      <c r="M163" s="171" t="s">
        <v>1</v>
      </c>
      <c r="N163" s="172" t="s">
        <v>41</v>
      </c>
      <c r="O163" s="75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5" t="s">
        <v>128</v>
      </c>
      <c r="AT163" s="175" t="s">
        <v>123</v>
      </c>
      <c r="AU163" s="175" t="s">
        <v>129</v>
      </c>
      <c r="AY163" s="17" t="s">
        <v>120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129</v>
      </c>
      <c r="BK163" s="176">
        <f>ROUND(I163*H163,2)</f>
        <v>0</v>
      </c>
      <c r="BL163" s="17" t="s">
        <v>128</v>
      </c>
      <c r="BM163" s="175" t="s">
        <v>214</v>
      </c>
    </row>
    <row r="164" s="12" customFormat="1" ht="22.8" customHeight="1">
      <c r="A164" s="12"/>
      <c r="B164" s="150"/>
      <c r="C164" s="12"/>
      <c r="D164" s="151" t="s">
        <v>74</v>
      </c>
      <c r="E164" s="161" t="s">
        <v>215</v>
      </c>
      <c r="F164" s="161" t="s">
        <v>216</v>
      </c>
      <c r="G164" s="12"/>
      <c r="H164" s="12"/>
      <c r="I164" s="153"/>
      <c r="J164" s="162">
        <f>BK164</f>
        <v>0</v>
      </c>
      <c r="K164" s="12"/>
      <c r="L164" s="150"/>
      <c r="M164" s="155"/>
      <c r="N164" s="156"/>
      <c r="O164" s="156"/>
      <c r="P164" s="157">
        <f>P165</f>
        <v>0</v>
      </c>
      <c r="Q164" s="156"/>
      <c r="R164" s="157">
        <f>R165</f>
        <v>0</v>
      </c>
      <c r="S164" s="156"/>
      <c r="T164" s="158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1" t="s">
        <v>80</v>
      </c>
      <c r="AT164" s="159" t="s">
        <v>74</v>
      </c>
      <c r="AU164" s="159" t="s">
        <v>80</v>
      </c>
      <c r="AY164" s="151" t="s">
        <v>120</v>
      </c>
      <c r="BK164" s="160">
        <f>BK165</f>
        <v>0</v>
      </c>
    </row>
    <row r="165" s="2" customFormat="1" ht="24.15" customHeight="1">
      <c r="A165" s="36"/>
      <c r="B165" s="163"/>
      <c r="C165" s="164" t="s">
        <v>217</v>
      </c>
      <c r="D165" s="164" t="s">
        <v>123</v>
      </c>
      <c r="E165" s="165" t="s">
        <v>218</v>
      </c>
      <c r="F165" s="166" t="s">
        <v>219</v>
      </c>
      <c r="G165" s="167" t="s">
        <v>201</v>
      </c>
      <c r="H165" s="168">
        <v>0.42099999999999999</v>
      </c>
      <c r="I165" s="169"/>
      <c r="J165" s="170">
        <f>ROUND(I165*H165,2)</f>
        <v>0</v>
      </c>
      <c r="K165" s="166" t="s">
        <v>127</v>
      </c>
      <c r="L165" s="37"/>
      <c r="M165" s="171" t="s">
        <v>1</v>
      </c>
      <c r="N165" s="172" t="s">
        <v>41</v>
      </c>
      <c r="O165" s="75"/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75" t="s">
        <v>128</v>
      </c>
      <c r="AT165" s="175" t="s">
        <v>123</v>
      </c>
      <c r="AU165" s="175" t="s">
        <v>129</v>
      </c>
      <c r="AY165" s="17" t="s">
        <v>120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7" t="s">
        <v>129</v>
      </c>
      <c r="BK165" s="176">
        <f>ROUND(I165*H165,2)</f>
        <v>0</v>
      </c>
      <c r="BL165" s="17" t="s">
        <v>128</v>
      </c>
      <c r="BM165" s="175" t="s">
        <v>220</v>
      </c>
    </row>
    <row r="166" s="12" customFormat="1" ht="25.92" customHeight="1">
      <c r="A166" s="12"/>
      <c r="B166" s="150"/>
      <c r="C166" s="12"/>
      <c r="D166" s="151" t="s">
        <v>74</v>
      </c>
      <c r="E166" s="152" t="s">
        <v>221</v>
      </c>
      <c r="F166" s="152" t="s">
        <v>222</v>
      </c>
      <c r="G166" s="12"/>
      <c r="H166" s="12"/>
      <c r="I166" s="153"/>
      <c r="J166" s="154">
        <f>BK166</f>
        <v>0</v>
      </c>
      <c r="K166" s="12"/>
      <c r="L166" s="150"/>
      <c r="M166" s="155"/>
      <c r="N166" s="156"/>
      <c r="O166" s="156"/>
      <c r="P166" s="157">
        <f>P167+P170+P183+P186+P198+P203+P210</f>
        <v>0</v>
      </c>
      <c r="Q166" s="156"/>
      <c r="R166" s="157">
        <f>R167+R170+R183+R186+R198+R203+R210</f>
        <v>0.2786342</v>
      </c>
      <c r="S166" s="156"/>
      <c r="T166" s="158">
        <f>T167+T170+T183+T186+T198+T203+T210</f>
        <v>0.1517898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1" t="s">
        <v>129</v>
      </c>
      <c r="AT166" s="159" t="s">
        <v>74</v>
      </c>
      <c r="AU166" s="159" t="s">
        <v>75</v>
      </c>
      <c r="AY166" s="151" t="s">
        <v>120</v>
      </c>
      <c r="BK166" s="160">
        <f>BK167+BK170+BK183+BK186+BK198+BK203+BK210</f>
        <v>0</v>
      </c>
    </row>
    <row r="167" s="12" customFormat="1" ht="22.8" customHeight="1">
      <c r="A167" s="12"/>
      <c r="B167" s="150"/>
      <c r="C167" s="12"/>
      <c r="D167" s="151" t="s">
        <v>74</v>
      </c>
      <c r="E167" s="161" t="s">
        <v>223</v>
      </c>
      <c r="F167" s="161" t="s">
        <v>224</v>
      </c>
      <c r="G167" s="12"/>
      <c r="H167" s="12"/>
      <c r="I167" s="153"/>
      <c r="J167" s="162">
        <f>BK167</f>
        <v>0</v>
      </c>
      <c r="K167" s="12"/>
      <c r="L167" s="150"/>
      <c r="M167" s="155"/>
      <c r="N167" s="156"/>
      <c r="O167" s="156"/>
      <c r="P167" s="157">
        <f>SUM(P168:P169)</f>
        <v>0</v>
      </c>
      <c r="Q167" s="156"/>
      <c r="R167" s="157">
        <f>SUM(R168:R169)</f>
        <v>0.00157</v>
      </c>
      <c r="S167" s="156"/>
      <c r="T167" s="158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1" t="s">
        <v>129</v>
      </c>
      <c r="AT167" s="159" t="s">
        <v>74</v>
      </c>
      <c r="AU167" s="159" t="s">
        <v>80</v>
      </c>
      <c r="AY167" s="151" t="s">
        <v>120</v>
      </c>
      <c r="BK167" s="160">
        <f>SUM(BK168:BK169)</f>
        <v>0</v>
      </c>
    </row>
    <row r="168" s="2" customFormat="1" ht="24.15" customHeight="1">
      <c r="A168" s="36"/>
      <c r="B168" s="163"/>
      <c r="C168" s="164" t="s">
        <v>225</v>
      </c>
      <c r="D168" s="164" t="s">
        <v>123</v>
      </c>
      <c r="E168" s="165" t="s">
        <v>226</v>
      </c>
      <c r="F168" s="166" t="s">
        <v>227</v>
      </c>
      <c r="G168" s="167" t="s">
        <v>153</v>
      </c>
      <c r="H168" s="168">
        <v>1</v>
      </c>
      <c r="I168" s="169"/>
      <c r="J168" s="170">
        <f>ROUND(I168*H168,2)</f>
        <v>0</v>
      </c>
      <c r="K168" s="166" t="s">
        <v>1</v>
      </c>
      <c r="L168" s="37"/>
      <c r="M168" s="171" t="s">
        <v>1</v>
      </c>
      <c r="N168" s="172" t="s">
        <v>41</v>
      </c>
      <c r="O168" s="75"/>
      <c r="P168" s="173">
        <f>O168*H168</f>
        <v>0</v>
      </c>
      <c r="Q168" s="173">
        <v>0.00157</v>
      </c>
      <c r="R168" s="173">
        <f>Q168*H168</f>
        <v>0.00157</v>
      </c>
      <c r="S168" s="173">
        <v>0</v>
      </c>
      <c r="T168" s="17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5" t="s">
        <v>159</v>
      </c>
      <c r="AT168" s="175" t="s">
        <v>123</v>
      </c>
      <c r="AU168" s="175" t="s">
        <v>129</v>
      </c>
      <c r="AY168" s="17" t="s">
        <v>120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129</v>
      </c>
      <c r="BK168" s="176">
        <f>ROUND(I168*H168,2)</f>
        <v>0</v>
      </c>
      <c r="BL168" s="17" t="s">
        <v>159</v>
      </c>
      <c r="BM168" s="175" t="s">
        <v>228</v>
      </c>
    </row>
    <row r="169" s="2" customFormat="1" ht="24.15" customHeight="1">
      <c r="A169" s="36"/>
      <c r="B169" s="163"/>
      <c r="C169" s="164" t="s">
        <v>7</v>
      </c>
      <c r="D169" s="164" t="s">
        <v>123</v>
      </c>
      <c r="E169" s="165" t="s">
        <v>229</v>
      </c>
      <c r="F169" s="166" t="s">
        <v>230</v>
      </c>
      <c r="G169" s="167" t="s">
        <v>201</v>
      </c>
      <c r="H169" s="168">
        <v>0.002</v>
      </c>
      <c r="I169" s="169"/>
      <c r="J169" s="170">
        <f>ROUND(I169*H169,2)</f>
        <v>0</v>
      </c>
      <c r="K169" s="166" t="s">
        <v>127</v>
      </c>
      <c r="L169" s="37"/>
      <c r="M169" s="171" t="s">
        <v>1</v>
      </c>
      <c r="N169" s="172" t="s">
        <v>41</v>
      </c>
      <c r="O169" s="75"/>
      <c r="P169" s="173">
        <f>O169*H169</f>
        <v>0</v>
      </c>
      <c r="Q169" s="173">
        <v>0</v>
      </c>
      <c r="R169" s="173">
        <f>Q169*H169</f>
        <v>0</v>
      </c>
      <c r="S169" s="173">
        <v>0</v>
      </c>
      <c r="T169" s="17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5" t="s">
        <v>159</v>
      </c>
      <c r="AT169" s="175" t="s">
        <v>123</v>
      </c>
      <c r="AU169" s="175" t="s">
        <v>129</v>
      </c>
      <c r="AY169" s="17" t="s">
        <v>120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7" t="s">
        <v>129</v>
      </c>
      <c r="BK169" s="176">
        <f>ROUND(I169*H169,2)</f>
        <v>0</v>
      </c>
      <c r="BL169" s="17" t="s">
        <v>159</v>
      </c>
      <c r="BM169" s="175" t="s">
        <v>231</v>
      </c>
    </row>
    <row r="170" s="12" customFormat="1" ht="22.8" customHeight="1">
      <c r="A170" s="12"/>
      <c r="B170" s="150"/>
      <c r="C170" s="12"/>
      <c r="D170" s="151" t="s">
        <v>74</v>
      </c>
      <c r="E170" s="161" t="s">
        <v>232</v>
      </c>
      <c r="F170" s="161" t="s">
        <v>233</v>
      </c>
      <c r="G170" s="12"/>
      <c r="H170" s="12"/>
      <c r="I170" s="153"/>
      <c r="J170" s="162">
        <f>BK170</f>
        <v>0</v>
      </c>
      <c r="K170" s="12"/>
      <c r="L170" s="150"/>
      <c r="M170" s="155"/>
      <c r="N170" s="156"/>
      <c r="O170" s="156"/>
      <c r="P170" s="157">
        <f>SUM(P171:P182)</f>
        <v>0</v>
      </c>
      <c r="Q170" s="156"/>
      <c r="R170" s="157">
        <f>SUM(R171:R182)</f>
        <v>0.090090000000000003</v>
      </c>
      <c r="S170" s="156"/>
      <c r="T170" s="158">
        <f>SUM(T171:T182)</f>
        <v>0.10748000000000001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1" t="s">
        <v>129</v>
      </c>
      <c r="AT170" s="159" t="s">
        <v>74</v>
      </c>
      <c r="AU170" s="159" t="s">
        <v>80</v>
      </c>
      <c r="AY170" s="151" t="s">
        <v>120</v>
      </c>
      <c r="BK170" s="160">
        <f>SUM(BK171:BK182)</f>
        <v>0</v>
      </c>
    </row>
    <row r="171" s="2" customFormat="1" ht="16.5" customHeight="1">
      <c r="A171" s="36"/>
      <c r="B171" s="163"/>
      <c r="C171" s="194" t="s">
        <v>234</v>
      </c>
      <c r="D171" s="194" t="s">
        <v>235</v>
      </c>
      <c r="E171" s="195" t="s">
        <v>236</v>
      </c>
      <c r="F171" s="196" t="s">
        <v>237</v>
      </c>
      <c r="G171" s="197" t="s">
        <v>144</v>
      </c>
      <c r="H171" s="198">
        <v>1</v>
      </c>
      <c r="I171" s="199"/>
      <c r="J171" s="200">
        <f>ROUND(I171*H171,2)</f>
        <v>0</v>
      </c>
      <c r="K171" s="196" t="s">
        <v>1</v>
      </c>
      <c r="L171" s="201"/>
      <c r="M171" s="202" t="s">
        <v>1</v>
      </c>
      <c r="N171" s="203" t="s">
        <v>41</v>
      </c>
      <c r="O171" s="75"/>
      <c r="P171" s="173">
        <f>O171*H171</f>
        <v>0</v>
      </c>
      <c r="Q171" s="173">
        <v>0.035999999999999997</v>
      </c>
      <c r="R171" s="173">
        <f>Q171*H171</f>
        <v>0.035999999999999997</v>
      </c>
      <c r="S171" s="173">
        <v>0</v>
      </c>
      <c r="T171" s="17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5" t="s">
        <v>238</v>
      </c>
      <c r="AT171" s="175" t="s">
        <v>235</v>
      </c>
      <c r="AU171" s="175" t="s">
        <v>129</v>
      </c>
      <c r="AY171" s="17" t="s">
        <v>120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129</v>
      </c>
      <c r="BK171" s="176">
        <f>ROUND(I171*H171,2)</f>
        <v>0</v>
      </c>
      <c r="BL171" s="17" t="s">
        <v>159</v>
      </c>
      <c r="BM171" s="175" t="s">
        <v>239</v>
      </c>
    </row>
    <row r="172" s="2" customFormat="1" ht="16.5" customHeight="1">
      <c r="A172" s="36"/>
      <c r="B172" s="163"/>
      <c r="C172" s="164" t="s">
        <v>240</v>
      </c>
      <c r="D172" s="164" t="s">
        <v>123</v>
      </c>
      <c r="E172" s="165" t="s">
        <v>241</v>
      </c>
      <c r="F172" s="166" t="s">
        <v>242</v>
      </c>
      <c r="G172" s="167" t="s">
        <v>243</v>
      </c>
      <c r="H172" s="168">
        <v>1</v>
      </c>
      <c r="I172" s="169"/>
      <c r="J172" s="170">
        <f>ROUND(I172*H172,2)</f>
        <v>0</v>
      </c>
      <c r="K172" s="166" t="s">
        <v>127</v>
      </c>
      <c r="L172" s="37"/>
      <c r="M172" s="171" t="s">
        <v>1</v>
      </c>
      <c r="N172" s="172" t="s">
        <v>41</v>
      </c>
      <c r="O172" s="75"/>
      <c r="P172" s="173">
        <f>O172*H172</f>
        <v>0</v>
      </c>
      <c r="Q172" s="173">
        <v>0</v>
      </c>
      <c r="R172" s="173">
        <f>Q172*H172</f>
        <v>0</v>
      </c>
      <c r="S172" s="173">
        <v>0.087999999999999995</v>
      </c>
      <c r="T172" s="174">
        <f>S172*H172</f>
        <v>0.087999999999999995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5" t="s">
        <v>159</v>
      </c>
      <c r="AT172" s="175" t="s">
        <v>123</v>
      </c>
      <c r="AU172" s="175" t="s">
        <v>129</v>
      </c>
      <c r="AY172" s="17" t="s">
        <v>120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7" t="s">
        <v>129</v>
      </c>
      <c r="BK172" s="176">
        <f>ROUND(I172*H172,2)</f>
        <v>0</v>
      </c>
      <c r="BL172" s="17" t="s">
        <v>159</v>
      </c>
      <c r="BM172" s="175" t="s">
        <v>244</v>
      </c>
    </row>
    <row r="173" s="2" customFormat="1" ht="24.15" customHeight="1">
      <c r="A173" s="36"/>
      <c r="B173" s="163"/>
      <c r="C173" s="164" t="s">
        <v>245</v>
      </c>
      <c r="D173" s="164" t="s">
        <v>123</v>
      </c>
      <c r="E173" s="165" t="s">
        <v>246</v>
      </c>
      <c r="F173" s="166" t="s">
        <v>247</v>
      </c>
      <c r="G173" s="167" t="s">
        <v>243</v>
      </c>
      <c r="H173" s="168">
        <v>1</v>
      </c>
      <c r="I173" s="169"/>
      <c r="J173" s="170">
        <f>ROUND(I173*H173,2)</f>
        <v>0</v>
      </c>
      <c r="K173" s="166" t="s">
        <v>127</v>
      </c>
      <c r="L173" s="37"/>
      <c r="M173" s="171" t="s">
        <v>1</v>
      </c>
      <c r="N173" s="172" t="s">
        <v>41</v>
      </c>
      <c r="O173" s="75"/>
      <c r="P173" s="173">
        <f>O173*H173</f>
        <v>0</v>
      </c>
      <c r="Q173" s="173">
        <v>0.01383</v>
      </c>
      <c r="R173" s="173">
        <f>Q173*H173</f>
        <v>0.01383</v>
      </c>
      <c r="S173" s="173">
        <v>0</v>
      </c>
      <c r="T173" s="17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159</v>
      </c>
      <c r="AT173" s="175" t="s">
        <v>123</v>
      </c>
      <c r="AU173" s="175" t="s">
        <v>129</v>
      </c>
      <c r="AY173" s="17" t="s">
        <v>120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129</v>
      </c>
      <c r="BK173" s="176">
        <f>ROUND(I173*H173,2)</f>
        <v>0</v>
      </c>
      <c r="BL173" s="17" t="s">
        <v>159</v>
      </c>
      <c r="BM173" s="175" t="s">
        <v>248</v>
      </c>
    </row>
    <row r="174" s="2" customFormat="1" ht="37.8" customHeight="1">
      <c r="A174" s="36"/>
      <c r="B174" s="163"/>
      <c r="C174" s="164" t="s">
        <v>249</v>
      </c>
      <c r="D174" s="164" t="s">
        <v>123</v>
      </c>
      <c r="E174" s="165" t="s">
        <v>250</v>
      </c>
      <c r="F174" s="166" t="s">
        <v>251</v>
      </c>
      <c r="G174" s="167" t="s">
        <v>243</v>
      </c>
      <c r="H174" s="168">
        <v>1</v>
      </c>
      <c r="I174" s="169"/>
      <c r="J174" s="170">
        <f>ROUND(I174*H174,2)</f>
        <v>0</v>
      </c>
      <c r="K174" s="166" t="s">
        <v>127</v>
      </c>
      <c r="L174" s="37"/>
      <c r="M174" s="171" t="s">
        <v>1</v>
      </c>
      <c r="N174" s="172" t="s">
        <v>41</v>
      </c>
      <c r="O174" s="75"/>
      <c r="P174" s="173">
        <f>O174*H174</f>
        <v>0</v>
      </c>
      <c r="Q174" s="173">
        <v>0.036459999999999999</v>
      </c>
      <c r="R174" s="173">
        <f>Q174*H174</f>
        <v>0.036459999999999999</v>
      </c>
      <c r="S174" s="173">
        <v>0</v>
      </c>
      <c r="T174" s="17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5" t="s">
        <v>159</v>
      </c>
      <c r="AT174" s="175" t="s">
        <v>123</v>
      </c>
      <c r="AU174" s="175" t="s">
        <v>129</v>
      </c>
      <c r="AY174" s="17" t="s">
        <v>120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129</v>
      </c>
      <c r="BK174" s="176">
        <f>ROUND(I174*H174,2)</f>
        <v>0</v>
      </c>
      <c r="BL174" s="17" t="s">
        <v>159</v>
      </c>
      <c r="BM174" s="175" t="s">
        <v>252</v>
      </c>
    </row>
    <row r="175" s="2" customFormat="1" ht="24.15" customHeight="1">
      <c r="A175" s="36"/>
      <c r="B175" s="163"/>
      <c r="C175" s="164" t="s">
        <v>253</v>
      </c>
      <c r="D175" s="164" t="s">
        <v>123</v>
      </c>
      <c r="E175" s="165" t="s">
        <v>254</v>
      </c>
      <c r="F175" s="166" t="s">
        <v>255</v>
      </c>
      <c r="G175" s="167" t="s">
        <v>243</v>
      </c>
      <c r="H175" s="168">
        <v>1</v>
      </c>
      <c r="I175" s="169"/>
      <c r="J175" s="170">
        <f>ROUND(I175*H175,2)</f>
        <v>0</v>
      </c>
      <c r="K175" s="166" t="s">
        <v>127</v>
      </c>
      <c r="L175" s="37"/>
      <c r="M175" s="171" t="s">
        <v>1</v>
      </c>
      <c r="N175" s="172" t="s">
        <v>41</v>
      </c>
      <c r="O175" s="75"/>
      <c r="P175" s="173">
        <f>O175*H175</f>
        <v>0</v>
      </c>
      <c r="Q175" s="173">
        <v>0</v>
      </c>
      <c r="R175" s="173">
        <f>Q175*H175</f>
        <v>0</v>
      </c>
      <c r="S175" s="173">
        <v>0.0091999999999999998</v>
      </c>
      <c r="T175" s="174">
        <f>S175*H175</f>
        <v>0.0091999999999999998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75" t="s">
        <v>159</v>
      </c>
      <c r="AT175" s="175" t="s">
        <v>123</v>
      </c>
      <c r="AU175" s="175" t="s">
        <v>129</v>
      </c>
      <c r="AY175" s="17" t="s">
        <v>120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7" t="s">
        <v>129</v>
      </c>
      <c r="BK175" s="176">
        <f>ROUND(I175*H175,2)</f>
        <v>0</v>
      </c>
      <c r="BL175" s="17" t="s">
        <v>159</v>
      </c>
      <c r="BM175" s="175" t="s">
        <v>256</v>
      </c>
    </row>
    <row r="176" s="2" customFormat="1" ht="24.15" customHeight="1">
      <c r="A176" s="36"/>
      <c r="B176" s="163"/>
      <c r="C176" s="164" t="s">
        <v>257</v>
      </c>
      <c r="D176" s="164" t="s">
        <v>123</v>
      </c>
      <c r="E176" s="165" t="s">
        <v>258</v>
      </c>
      <c r="F176" s="166" t="s">
        <v>259</v>
      </c>
      <c r="G176" s="167" t="s">
        <v>243</v>
      </c>
      <c r="H176" s="168">
        <v>1</v>
      </c>
      <c r="I176" s="169"/>
      <c r="J176" s="170">
        <f>ROUND(I176*H176,2)</f>
        <v>0</v>
      </c>
      <c r="K176" s="166" t="s">
        <v>1</v>
      </c>
      <c r="L176" s="37"/>
      <c r="M176" s="171" t="s">
        <v>1</v>
      </c>
      <c r="N176" s="172" t="s">
        <v>41</v>
      </c>
      <c r="O176" s="75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5" t="s">
        <v>159</v>
      </c>
      <c r="AT176" s="175" t="s">
        <v>123</v>
      </c>
      <c r="AU176" s="175" t="s">
        <v>129</v>
      </c>
      <c r="AY176" s="17" t="s">
        <v>120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129</v>
      </c>
      <c r="BK176" s="176">
        <f>ROUND(I176*H176,2)</f>
        <v>0</v>
      </c>
      <c r="BL176" s="17" t="s">
        <v>159</v>
      </c>
      <c r="BM176" s="175" t="s">
        <v>260</v>
      </c>
    </row>
    <row r="177" s="2" customFormat="1" ht="16.5" customHeight="1">
      <c r="A177" s="36"/>
      <c r="B177" s="163"/>
      <c r="C177" s="164" t="s">
        <v>261</v>
      </c>
      <c r="D177" s="164" t="s">
        <v>123</v>
      </c>
      <c r="E177" s="165" t="s">
        <v>262</v>
      </c>
      <c r="F177" s="166" t="s">
        <v>263</v>
      </c>
      <c r="G177" s="167" t="s">
        <v>243</v>
      </c>
      <c r="H177" s="168">
        <v>1</v>
      </c>
      <c r="I177" s="169"/>
      <c r="J177" s="170">
        <f>ROUND(I177*H177,2)</f>
        <v>0</v>
      </c>
      <c r="K177" s="166" t="s">
        <v>1</v>
      </c>
      <c r="L177" s="37"/>
      <c r="M177" s="171" t="s">
        <v>1</v>
      </c>
      <c r="N177" s="172" t="s">
        <v>41</v>
      </c>
      <c r="O177" s="75"/>
      <c r="P177" s="173">
        <f>O177*H177</f>
        <v>0</v>
      </c>
      <c r="Q177" s="173">
        <v>0</v>
      </c>
      <c r="R177" s="173">
        <f>Q177*H177</f>
        <v>0</v>
      </c>
      <c r="S177" s="173">
        <v>0.0070000000000000001</v>
      </c>
      <c r="T177" s="174">
        <f>S177*H177</f>
        <v>0.0070000000000000001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5" t="s">
        <v>159</v>
      </c>
      <c r="AT177" s="175" t="s">
        <v>123</v>
      </c>
      <c r="AU177" s="175" t="s">
        <v>129</v>
      </c>
      <c r="AY177" s="17" t="s">
        <v>120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7" t="s">
        <v>129</v>
      </c>
      <c r="BK177" s="176">
        <f>ROUND(I177*H177,2)</f>
        <v>0</v>
      </c>
      <c r="BL177" s="17" t="s">
        <v>159</v>
      </c>
      <c r="BM177" s="175" t="s">
        <v>264</v>
      </c>
    </row>
    <row r="178" s="2" customFormat="1" ht="16.5" customHeight="1">
      <c r="A178" s="36"/>
      <c r="B178" s="163"/>
      <c r="C178" s="164" t="s">
        <v>265</v>
      </c>
      <c r="D178" s="164" t="s">
        <v>123</v>
      </c>
      <c r="E178" s="165" t="s">
        <v>266</v>
      </c>
      <c r="F178" s="166" t="s">
        <v>267</v>
      </c>
      <c r="G178" s="167" t="s">
        <v>243</v>
      </c>
      <c r="H178" s="168">
        <v>1</v>
      </c>
      <c r="I178" s="169"/>
      <c r="J178" s="170">
        <f>ROUND(I178*H178,2)</f>
        <v>0</v>
      </c>
      <c r="K178" s="166" t="s">
        <v>127</v>
      </c>
      <c r="L178" s="37"/>
      <c r="M178" s="171" t="s">
        <v>1</v>
      </c>
      <c r="N178" s="172" t="s">
        <v>41</v>
      </c>
      <c r="O178" s="75"/>
      <c r="P178" s="173">
        <f>O178*H178</f>
        <v>0</v>
      </c>
      <c r="Q178" s="173">
        <v>0</v>
      </c>
      <c r="R178" s="173">
        <f>Q178*H178</f>
        <v>0</v>
      </c>
      <c r="S178" s="173">
        <v>0.00156</v>
      </c>
      <c r="T178" s="174">
        <f>S178*H178</f>
        <v>0.00156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75" t="s">
        <v>159</v>
      </c>
      <c r="AT178" s="175" t="s">
        <v>123</v>
      </c>
      <c r="AU178" s="175" t="s">
        <v>129</v>
      </c>
      <c r="AY178" s="17" t="s">
        <v>120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129</v>
      </c>
      <c r="BK178" s="176">
        <f>ROUND(I178*H178,2)</f>
        <v>0</v>
      </c>
      <c r="BL178" s="17" t="s">
        <v>159</v>
      </c>
      <c r="BM178" s="175" t="s">
        <v>268</v>
      </c>
    </row>
    <row r="179" s="2" customFormat="1" ht="16.5" customHeight="1">
      <c r="A179" s="36"/>
      <c r="B179" s="163"/>
      <c r="C179" s="164" t="s">
        <v>269</v>
      </c>
      <c r="D179" s="164" t="s">
        <v>123</v>
      </c>
      <c r="E179" s="165" t="s">
        <v>270</v>
      </c>
      <c r="F179" s="166" t="s">
        <v>271</v>
      </c>
      <c r="G179" s="167" t="s">
        <v>243</v>
      </c>
      <c r="H179" s="168">
        <v>2</v>
      </c>
      <c r="I179" s="169"/>
      <c r="J179" s="170">
        <f>ROUND(I179*H179,2)</f>
        <v>0</v>
      </c>
      <c r="K179" s="166" t="s">
        <v>127</v>
      </c>
      <c r="L179" s="37"/>
      <c r="M179" s="171" t="s">
        <v>1</v>
      </c>
      <c r="N179" s="172" t="s">
        <v>41</v>
      </c>
      <c r="O179" s="75"/>
      <c r="P179" s="173">
        <f>O179*H179</f>
        <v>0</v>
      </c>
      <c r="Q179" s="173">
        <v>0</v>
      </c>
      <c r="R179" s="173">
        <f>Q179*H179</f>
        <v>0</v>
      </c>
      <c r="S179" s="173">
        <v>0.00085999999999999998</v>
      </c>
      <c r="T179" s="174">
        <f>S179*H179</f>
        <v>0.00172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5" t="s">
        <v>159</v>
      </c>
      <c r="AT179" s="175" t="s">
        <v>123</v>
      </c>
      <c r="AU179" s="175" t="s">
        <v>129</v>
      </c>
      <c r="AY179" s="17" t="s">
        <v>120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7" t="s">
        <v>129</v>
      </c>
      <c r="BK179" s="176">
        <f>ROUND(I179*H179,2)</f>
        <v>0</v>
      </c>
      <c r="BL179" s="17" t="s">
        <v>159</v>
      </c>
      <c r="BM179" s="175" t="s">
        <v>272</v>
      </c>
    </row>
    <row r="180" s="2" customFormat="1" ht="16.5" customHeight="1">
      <c r="A180" s="36"/>
      <c r="B180" s="163"/>
      <c r="C180" s="164" t="s">
        <v>273</v>
      </c>
      <c r="D180" s="164" t="s">
        <v>123</v>
      </c>
      <c r="E180" s="165" t="s">
        <v>274</v>
      </c>
      <c r="F180" s="166" t="s">
        <v>275</v>
      </c>
      <c r="G180" s="167" t="s">
        <v>243</v>
      </c>
      <c r="H180" s="168">
        <v>1</v>
      </c>
      <c r="I180" s="169"/>
      <c r="J180" s="170">
        <f>ROUND(I180*H180,2)</f>
        <v>0</v>
      </c>
      <c r="K180" s="166" t="s">
        <v>127</v>
      </c>
      <c r="L180" s="37"/>
      <c r="M180" s="171" t="s">
        <v>1</v>
      </c>
      <c r="N180" s="172" t="s">
        <v>41</v>
      </c>
      <c r="O180" s="75"/>
      <c r="P180" s="173">
        <f>O180*H180</f>
        <v>0</v>
      </c>
      <c r="Q180" s="173">
        <v>0.0018400000000000001</v>
      </c>
      <c r="R180" s="173">
        <f>Q180*H180</f>
        <v>0.0018400000000000001</v>
      </c>
      <c r="S180" s="173">
        <v>0</v>
      </c>
      <c r="T180" s="17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75" t="s">
        <v>159</v>
      </c>
      <c r="AT180" s="175" t="s">
        <v>123</v>
      </c>
      <c r="AU180" s="175" t="s">
        <v>129</v>
      </c>
      <c r="AY180" s="17" t="s">
        <v>120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129</v>
      </c>
      <c r="BK180" s="176">
        <f>ROUND(I180*H180,2)</f>
        <v>0</v>
      </c>
      <c r="BL180" s="17" t="s">
        <v>159</v>
      </c>
      <c r="BM180" s="175" t="s">
        <v>276</v>
      </c>
    </row>
    <row r="181" s="2" customFormat="1" ht="24.15" customHeight="1">
      <c r="A181" s="36"/>
      <c r="B181" s="163"/>
      <c r="C181" s="164" t="s">
        <v>238</v>
      </c>
      <c r="D181" s="164" t="s">
        <v>123</v>
      </c>
      <c r="E181" s="165" t="s">
        <v>277</v>
      </c>
      <c r="F181" s="166" t="s">
        <v>278</v>
      </c>
      <c r="G181" s="167" t="s">
        <v>243</v>
      </c>
      <c r="H181" s="168">
        <v>1</v>
      </c>
      <c r="I181" s="169"/>
      <c r="J181" s="170">
        <f>ROUND(I181*H181,2)</f>
        <v>0</v>
      </c>
      <c r="K181" s="166" t="s">
        <v>127</v>
      </c>
      <c r="L181" s="37"/>
      <c r="M181" s="171" t="s">
        <v>1</v>
      </c>
      <c r="N181" s="172" t="s">
        <v>41</v>
      </c>
      <c r="O181" s="75"/>
      <c r="P181" s="173">
        <f>O181*H181</f>
        <v>0</v>
      </c>
      <c r="Q181" s="173">
        <v>0.0019599999999999999</v>
      </c>
      <c r="R181" s="173">
        <f>Q181*H181</f>
        <v>0.0019599999999999999</v>
      </c>
      <c r="S181" s="173">
        <v>0</v>
      </c>
      <c r="T181" s="17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5" t="s">
        <v>159</v>
      </c>
      <c r="AT181" s="175" t="s">
        <v>123</v>
      </c>
      <c r="AU181" s="175" t="s">
        <v>129</v>
      </c>
      <c r="AY181" s="17" t="s">
        <v>120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7" t="s">
        <v>129</v>
      </c>
      <c r="BK181" s="176">
        <f>ROUND(I181*H181,2)</f>
        <v>0</v>
      </c>
      <c r="BL181" s="17" t="s">
        <v>159</v>
      </c>
      <c r="BM181" s="175" t="s">
        <v>279</v>
      </c>
    </row>
    <row r="182" s="2" customFormat="1" ht="24.15" customHeight="1">
      <c r="A182" s="36"/>
      <c r="B182" s="163"/>
      <c r="C182" s="164" t="s">
        <v>280</v>
      </c>
      <c r="D182" s="164" t="s">
        <v>123</v>
      </c>
      <c r="E182" s="165" t="s">
        <v>281</v>
      </c>
      <c r="F182" s="166" t="s">
        <v>282</v>
      </c>
      <c r="G182" s="167" t="s">
        <v>283</v>
      </c>
      <c r="H182" s="204"/>
      <c r="I182" s="169"/>
      <c r="J182" s="170">
        <f>ROUND(I182*H182,2)</f>
        <v>0</v>
      </c>
      <c r="K182" s="166" t="s">
        <v>127</v>
      </c>
      <c r="L182" s="37"/>
      <c r="M182" s="171" t="s">
        <v>1</v>
      </c>
      <c r="N182" s="172" t="s">
        <v>41</v>
      </c>
      <c r="O182" s="75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5" t="s">
        <v>159</v>
      </c>
      <c r="AT182" s="175" t="s">
        <v>123</v>
      </c>
      <c r="AU182" s="175" t="s">
        <v>129</v>
      </c>
      <c r="AY182" s="17" t="s">
        <v>120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129</v>
      </c>
      <c r="BK182" s="176">
        <f>ROUND(I182*H182,2)</f>
        <v>0</v>
      </c>
      <c r="BL182" s="17" t="s">
        <v>159</v>
      </c>
      <c r="BM182" s="175" t="s">
        <v>284</v>
      </c>
    </row>
    <row r="183" s="12" customFormat="1" ht="22.8" customHeight="1">
      <c r="A183" s="12"/>
      <c r="B183" s="150"/>
      <c r="C183" s="12"/>
      <c r="D183" s="151" t="s">
        <v>74</v>
      </c>
      <c r="E183" s="161" t="s">
        <v>285</v>
      </c>
      <c r="F183" s="161" t="s">
        <v>286</v>
      </c>
      <c r="G183" s="12"/>
      <c r="H183" s="12"/>
      <c r="I183" s="153"/>
      <c r="J183" s="162">
        <f>BK183</f>
        <v>0</v>
      </c>
      <c r="K183" s="12"/>
      <c r="L183" s="150"/>
      <c r="M183" s="155"/>
      <c r="N183" s="156"/>
      <c r="O183" s="156"/>
      <c r="P183" s="157">
        <f>SUM(P184:P185)</f>
        <v>0</v>
      </c>
      <c r="Q183" s="156"/>
      <c r="R183" s="157">
        <f>SUM(R184:R185)</f>
        <v>0.00080999999999999996</v>
      </c>
      <c r="S183" s="156"/>
      <c r="T183" s="158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1" t="s">
        <v>129</v>
      </c>
      <c r="AT183" s="159" t="s">
        <v>74</v>
      </c>
      <c r="AU183" s="159" t="s">
        <v>80</v>
      </c>
      <c r="AY183" s="151" t="s">
        <v>120</v>
      </c>
      <c r="BK183" s="160">
        <f>SUM(BK184:BK185)</f>
        <v>0</v>
      </c>
    </row>
    <row r="184" s="2" customFormat="1" ht="16.5" customHeight="1">
      <c r="A184" s="36"/>
      <c r="B184" s="163"/>
      <c r="C184" s="164" t="s">
        <v>287</v>
      </c>
      <c r="D184" s="164" t="s">
        <v>123</v>
      </c>
      <c r="E184" s="165" t="s">
        <v>288</v>
      </c>
      <c r="F184" s="166" t="s">
        <v>289</v>
      </c>
      <c r="G184" s="167" t="s">
        <v>243</v>
      </c>
      <c r="H184" s="168">
        <v>3</v>
      </c>
      <c r="I184" s="169"/>
      <c r="J184" s="170">
        <f>ROUND(I184*H184,2)</f>
        <v>0</v>
      </c>
      <c r="K184" s="166" t="s">
        <v>1</v>
      </c>
      <c r="L184" s="37"/>
      <c r="M184" s="171" t="s">
        <v>1</v>
      </c>
      <c r="N184" s="172" t="s">
        <v>41</v>
      </c>
      <c r="O184" s="75"/>
      <c r="P184" s="173">
        <f>O184*H184</f>
        <v>0</v>
      </c>
      <c r="Q184" s="173">
        <v>0.00027</v>
      </c>
      <c r="R184" s="173">
        <f>Q184*H184</f>
        <v>0.00080999999999999996</v>
      </c>
      <c r="S184" s="173">
        <v>0</v>
      </c>
      <c r="T184" s="17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5" t="s">
        <v>159</v>
      </c>
      <c r="AT184" s="175" t="s">
        <v>123</v>
      </c>
      <c r="AU184" s="175" t="s">
        <v>129</v>
      </c>
      <c r="AY184" s="17" t="s">
        <v>120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129</v>
      </c>
      <c r="BK184" s="176">
        <f>ROUND(I184*H184,2)</f>
        <v>0</v>
      </c>
      <c r="BL184" s="17" t="s">
        <v>159</v>
      </c>
      <c r="BM184" s="175" t="s">
        <v>290</v>
      </c>
    </row>
    <row r="185" s="2" customFormat="1" ht="24.15" customHeight="1">
      <c r="A185" s="36"/>
      <c r="B185" s="163"/>
      <c r="C185" s="164" t="s">
        <v>291</v>
      </c>
      <c r="D185" s="164" t="s">
        <v>123</v>
      </c>
      <c r="E185" s="165" t="s">
        <v>292</v>
      </c>
      <c r="F185" s="166" t="s">
        <v>293</v>
      </c>
      <c r="G185" s="167" t="s">
        <v>283</v>
      </c>
      <c r="H185" s="204"/>
      <c r="I185" s="169"/>
      <c r="J185" s="170">
        <f>ROUND(I185*H185,2)</f>
        <v>0</v>
      </c>
      <c r="K185" s="166" t="s">
        <v>127</v>
      </c>
      <c r="L185" s="37"/>
      <c r="M185" s="171" t="s">
        <v>1</v>
      </c>
      <c r="N185" s="172" t="s">
        <v>41</v>
      </c>
      <c r="O185" s="75"/>
      <c r="P185" s="173">
        <f>O185*H185</f>
        <v>0</v>
      </c>
      <c r="Q185" s="173">
        <v>0</v>
      </c>
      <c r="R185" s="173">
        <f>Q185*H185</f>
        <v>0</v>
      </c>
      <c r="S185" s="173">
        <v>0</v>
      </c>
      <c r="T185" s="17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5" t="s">
        <v>159</v>
      </c>
      <c r="AT185" s="175" t="s">
        <v>123</v>
      </c>
      <c r="AU185" s="175" t="s">
        <v>129</v>
      </c>
      <c r="AY185" s="17" t="s">
        <v>120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129</v>
      </c>
      <c r="BK185" s="176">
        <f>ROUND(I185*H185,2)</f>
        <v>0</v>
      </c>
      <c r="BL185" s="17" t="s">
        <v>159</v>
      </c>
      <c r="BM185" s="175" t="s">
        <v>294</v>
      </c>
    </row>
    <row r="186" s="12" customFormat="1" ht="22.8" customHeight="1">
      <c r="A186" s="12"/>
      <c r="B186" s="150"/>
      <c r="C186" s="12"/>
      <c r="D186" s="151" t="s">
        <v>74</v>
      </c>
      <c r="E186" s="161" t="s">
        <v>295</v>
      </c>
      <c r="F186" s="161" t="s">
        <v>296</v>
      </c>
      <c r="G186" s="12"/>
      <c r="H186" s="12"/>
      <c r="I186" s="153"/>
      <c r="J186" s="162">
        <f>BK186</f>
        <v>0</v>
      </c>
      <c r="K186" s="12"/>
      <c r="L186" s="150"/>
      <c r="M186" s="155"/>
      <c r="N186" s="156"/>
      <c r="O186" s="156"/>
      <c r="P186" s="157">
        <f>SUM(P187:P197)</f>
        <v>0</v>
      </c>
      <c r="Q186" s="156"/>
      <c r="R186" s="157">
        <f>SUM(R187:R197)</f>
        <v>0.00021000000000000001</v>
      </c>
      <c r="S186" s="156"/>
      <c r="T186" s="158">
        <f>SUM(T187:T197)</f>
        <v>0.0024000000000000002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1" t="s">
        <v>129</v>
      </c>
      <c r="AT186" s="159" t="s">
        <v>74</v>
      </c>
      <c r="AU186" s="159" t="s">
        <v>80</v>
      </c>
      <c r="AY186" s="151" t="s">
        <v>120</v>
      </c>
      <c r="BK186" s="160">
        <f>SUM(BK187:BK197)</f>
        <v>0</v>
      </c>
    </row>
    <row r="187" s="2" customFormat="1" ht="21.75" customHeight="1">
      <c r="A187" s="36"/>
      <c r="B187" s="163"/>
      <c r="C187" s="164" t="s">
        <v>297</v>
      </c>
      <c r="D187" s="164" t="s">
        <v>123</v>
      </c>
      <c r="E187" s="165" t="s">
        <v>298</v>
      </c>
      <c r="F187" s="166" t="s">
        <v>299</v>
      </c>
      <c r="G187" s="167" t="s">
        <v>144</v>
      </c>
      <c r="H187" s="168">
        <v>1</v>
      </c>
      <c r="I187" s="169"/>
      <c r="J187" s="170">
        <f>ROUND(I187*H187,2)</f>
        <v>0</v>
      </c>
      <c r="K187" s="166" t="s">
        <v>127</v>
      </c>
      <c r="L187" s="37"/>
      <c r="M187" s="171" t="s">
        <v>1</v>
      </c>
      <c r="N187" s="172" t="s">
        <v>41</v>
      </c>
      <c r="O187" s="75"/>
      <c r="P187" s="173">
        <f>O187*H187</f>
        <v>0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5" t="s">
        <v>159</v>
      </c>
      <c r="AT187" s="175" t="s">
        <v>123</v>
      </c>
      <c r="AU187" s="175" t="s">
        <v>129</v>
      </c>
      <c r="AY187" s="17" t="s">
        <v>120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129</v>
      </c>
      <c r="BK187" s="176">
        <f>ROUND(I187*H187,2)</f>
        <v>0</v>
      </c>
      <c r="BL187" s="17" t="s">
        <v>159</v>
      </c>
      <c r="BM187" s="175" t="s">
        <v>300</v>
      </c>
    </row>
    <row r="188" s="2" customFormat="1" ht="21.75" customHeight="1">
      <c r="A188" s="36"/>
      <c r="B188" s="163"/>
      <c r="C188" s="194" t="s">
        <v>301</v>
      </c>
      <c r="D188" s="194" t="s">
        <v>235</v>
      </c>
      <c r="E188" s="195" t="s">
        <v>302</v>
      </c>
      <c r="F188" s="196" t="s">
        <v>303</v>
      </c>
      <c r="G188" s="197" t="s">
        <v>144</v>
      </c>
      <c r="H188" s="198">
        <v>1</v>
      </c>
      <c r="I188" s="199"/>
      <c r="J188" s="200">
        <f>ROUND(I188*H188,2)</f>
        <v>0</v>
      </c>
      <c r="K188" s="196" t="s">
        <v>127</v>
      </c>
      <c r="L188" s="201"/>
      <c r="M188" s="202" t="s">
        <v>1</v>
      </c>
      <c r="N188" s="203" t="s">
        <v>41</v>
      </c>
      <c r="O188" s="75"/>
      <c r="P188" s="173">
        <f>O188*H188</f>
        <v>0</v>
      </c>
      <c r="Q188" s="173">
        <v>1.0000000000000001E-05</v>
      </c>
      <c r="R188" s="173">
        <f>Q188*H188</f>
        <v>1.0000000000000001E-05</v>
      </c>
      <c r="S188" s="173">
        <v>0</v>
      </c>
      <c r="T188" s="17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5" t="s">
        <v>238</v>
      </c>
      <c r="AT188" s="175" t="s">
        <v>235</v>
      </c>
      <c r="AU188" s="175" t="s">
        <v>129</v>
      </c>
      <c r="AY188" s="17" t="s">
        <v>120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129</v>
      </c>
      <c r="BK188" s="176">
        <f>ROUND(I188*H188,2)</f>
        <v>0</v>
      </c>
      <c r="BL188" s="17" t="s">
        <v>159</v>
      </c>
      <c r="BM188" s="175" t="s">
        <v>304</v>
      </c>
    </row>
    <row r="189" s="2" customFormat="1" ht="16.5" customHeight="1">
      <c r="A189" s="36"/>
      <c r="B189" s="163"/>
      <c r="C189" s="194" t="s">
        <v>305</v>
      </c>
      <c r="D189" s="194" t="s">
        <v>235</v>
      </c>
      <c r="E189" s="195" t="s">
        <v>306</v>
      </c>
      <c r="F189" s="196" t="s">
        <v>307</v>
      </c>
      <c r="G189" s="197" t="s">
        <v>144</v>
      </c>
      <c r="H189" s="198">
        <v>1</v>
      </c>
      <c r="I189" s="199"/>
      <c r="J189" s="200">
        <f>ROUND(I189*H189,2)</f>
        <v>0</v>
      </c>
      <c r="K189" s="196" t="s">
        <v>127</v>
      </c>
      <c r="L189" s="201"/>
      <c r="M189" s="202" t="s">
        <v>1</v>
      </c>
      <c r="N189" s="203" t="s">
        <v>41</v>
      </c>
      <c r="O189" s="75"/>
      <c r="P189" s="173">
        <f>O189*H189</f>
        <v>0</v>
      </c>
      <c r="Q189" s="173">
        <v>0.00020000000000000001</v>
      </c>
      <c r="R189" s="173">
        <f>Q189*H189</f>
        <v>0.00020000000000000001</v>
      </c>
      <c r="S189" s="173">
        <v>0</v>
      </c>
      <c r="T189" s="17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5" t="s">
        <v>238</v>
      </c>
      <c r="AT189" s="175" t="s">
        <v>235</v>
      </c>
      <c r="AU189" s="175" t="s">
        <v>129</v>
      </c>
      <c r="AY189" s="17" t="s">
        <v>120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7" t="s">
        <v>129</v>
      </c>
      <c r="BK189" s="176">
        <f>ROUND(I189*H189,2)</f>
        <v>0</v>
      </c>
      <c r="BL189" s="17" t="s">
        <v>159</v>
      </c>
      <c r="BM189" s="175" t="s">
        <v>308</v>
      </c>
    </row>
    <row r="190" s="2" customFormat="1" ht="24.15" customHeight="1">
      <c r="A190" s="36"/>
      <c r="B190" s="163"/>
      <c r="C190" s="164" t="s">
        <v>309</v>
      </c>
      <c r="D190" s="164" t="s">
        <v>123</v>
      </c>
      <c r="E190" s="165" t="s">
        <v>310</v>
      </c>
      <c r="F190" s="166" t="s">
        <v>311</v>
      </c>
      <c r="G190" s="167" t="s">
        <v>144</v>
      </c>
      <c r="H190" s="168">
        <v>3</v>
      </c>
      <c r="I190" s="169"/>
      <c r="J190" s="170">
        <f>ROUND(I190*H190,2)</f>
        <v>0</v>
      </c>
      <c r="K190" s="166" t="s">
        <v>127</v>
      </c>
      <c r="L190" s="37"/>
      <c r="M190" s="171" t="s">
        <v>1</v>
      </c>
      <c r="N190" s="172" t="s">
        <v>41</v>
      </c>
      <c r="O190" s="75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75" t="s">
        <v>159</v>
      </c>
      <c r="AT190" s="175" t="s">
        <v>123</v>
      </c>
      <c r="AU190" s="175" t="s">
        <v>129</v>
      </c>
      <c r="AY190" s="17" t="s">
        <v>120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129</v>
      </c>
      <c r="BK190" s="176">
        <f>ROUND(I190*H190,2)</f>
        <v>0</v>
      </c>
      <c r="BL190" s="17" t="s">
        <v>159</v>
      </c>
      <c r="BM190" s="175" t="s">
        <v>312</v>
      </c>
    </row>
    <row r="191" s="2" customFormat="1" ht="37.8" customHeight="1">
      <c r="A191" s="36"/>
      <c r="B191" s="163"/>
      <c r="C191" s="164" t="s">
        <v>313</v>
      </c>
      <c r="D191" s="164" t="s">
        <v>123</v>
      </c>
      <c r="E191" s="165" t="s">
        <v>314</v>
      </c>
      <c r="F191" s="166" t="s">
        <v>315</v>
      </c>
      <c r="G191" s="167" t="s">
        <v>144</v>
      </c>
      <c r="H191" s="168">
        <v>3</v>
      </c>
      <c r="I191" s="169"/>
      <c r="J191" s="170">
        <f>ROUND(I191*H191,2)</f>
        <v>0</v>
      </c>
      <c r="K191" s="166" t="s">
        <v>127</v>
      </c>
      <c r="L191" s="37"/>
      <c r="M191" s="171" t="s">
        <v>1</v>
      </c>
      <c r="N191" s="172" t="s">
        <v>41</v>
      </c>
      <c r="O191" s="75"/>
      <c r="P191" s="173">
        <f>O191*H191</f>
        <v>0</v>
      </c>
      <c r="Q191" s="173">
        <v>0</v>
      </c>
      <c r="R191" s="173">
        <f>Q191*H191</f>
        <v>0</v>
      </c>
      <c r="S191" s="173">
        <v>0.00080000000000000004</v>
      </c>
      <c r="T191" s="174">
        <f>S191*H191</f>
        <v>0.0024000000000000002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5" t="s">
        <v>159</v>
      </c>
      <c r="AT191" s="175" t="s">
        <v>123</v>
      </c>
      <c r="AU191" s="175" t="s">
        <v>129</v>
      </c>
      <c r="AY191" s="17" t="s">
        <v>120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129</v>
      </c>
      <c r="BK191" s="176">
        <f>ROUND(I191*H191,2)</f>
        <v>0</v>
      </c>
      <c r="BL191" s="17" t="s">
        <v>159</v>
      </c>
      <c r="BM191" s="175" t="s">
        <v>316</v>
      </c>
    </row>
    <row r="192" s="2" customFormat="1" ht="37.8" customHeight="1">
      <c r="A192" s="36"/>
      <c r="B192" s="163"/>
      <c r="C192" s="164" t="s">
        <v>317</v>
      </c>
      <c r="D192" s="164" t="s">
        <v>123</v>
      </c>
      <c r="E192" s="165" t="s">
        <v>318</v>
      </c>
      <c r="F192" s="166" t="s">
        <v>319</v>
      </c>
      <c r="G192" s="167" t="s">
        <v>144</v>
      </c>
      <c r="H192" s="168">
        <v>2</v>
      </c>
      <c r="I192" s="169"/>
      <c r="J192" s="170">
        <f>ROUND(I192*H192,2)</f>
        <v>0</v>
      </c>
      <c r="K192" s="166" t="s">
        <v>1</v>
      </c>
      <c r="L192" s="37"/>
      <c r="M192" s="171" t="s">
        <v>1</v>
      </c>
      <c r="N192" s="172" t="s">
        <v>41</v>
      </c>
      <c r="O192" s="75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75" t="s">
        <v>159</v>
      </c>
      <c r="AT192" s="175" t="s">
        <v>123</v>
      </c>
      <c r="AU192" s="175" t="s">
        <v>129</v>
      </c>
      <c r="AY192" s="17" t="s">
        <v>120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7" t="s">
        <v>129</v>
      </c>
      <c r="BK192" s="176">
        <f>ROUND(I192*H192,2)</f>
        <v>0</v>
      </c>
      <c r="BL192" s="17" t="s">
        <v>159</v>
      </c>
      <c r="BM192" s="175" t="s">
        <v>320</v>
      </c>
    </row>
    <row r="193" s="2" customFormat="1" ht="24.15" customHeight="1">
      <c r="A193" s="36"/>
      <c r="B193" s="163"/>
      <c r="C193" s="164" t="s">
        <v>321</v>
      </c>
      <c r="D193" s="164" t="s">
        <v>123</v>
      </c>
      <c r="E193" s="165" t="s">
        <v>322</v>
      </c>
      <c r="F193" s="166" t="s">
        <v>323</v>
      </c>
      <c r="G193" s="167" t="s">
        <v>144</v>
      </c>
      <c r="H193" s="168">
        <v>1</v>
      </c>
      <c r="I193" s="169"/>
      <c r="J193" s="170">
        <f>ROUND(I193*H193,2)</f>
        <v>0</v>
      </c>
      <c r="K193" s="166" t="s">
        <v>1</v>
      </c>
      <c r="L193" s="37"/>
      <c r="M193" s="171" t="s">
        <v>1</v>
      </c>
      <c r="N193" s="172" t="s">
        <v>41</v>
      </c>
      <c r="O193" s="75"/>
      <c r="P193" s="173">
        <f>O193*H193</f>
        <v>0</v>
      </c>
      <c r="Q193" s="173">
        <v>0</v>
      </c>
      <c r="R193" s="173">
        <f>Q193*H193</f>
        <v>0</v>
      </c>
      <c r="S193" s="173">
        <v>0</v>
      </c>
      <c r="T193" s="17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5" t="s">
        <v>159</v>
      </c>
      <c r="AT193" s="175" t="s">
        <v>123</v>
      </c>
      <c r="AU193" s="175" t="s">
        <v>129</v>
      </c>
      <c r="AY193" s="17" t="s">
        <v>120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129</v>
      </c>
      <c r="BK193" s="176">
        <f>ROUND(I193*H193,2)</f>
        <v>0</v>
      </c>
      <c r="BL193" s="17" t="s">
        <v>159</v>
      </c>
      <c r="BM193" s="175" t="s">
        <v>324</v>
      </c>
    </row>
    <row r="194" s="2" customFormat="1" ht="24.15" customHeight="1">
      <c r="A194" s="36"/>
      <c r="B194" s="163"/>
      <c r="C194" s="164" t="s">
        <v>325</v>
      </c>
      <c r="D194" s="164" t="s">
        <v>123</v>
      </c>
      <c r="E194" s="165" t="s">
        <v>326</v>
      </c>
      <c r="F194" s="166" t="s">
        <v>327</v>
      </c>
      <c r="G194" s="167" t="s">
        <v>144</v>
      </c>
      <c r="H194" s="168">
        <v>1</v>
      </c>
      <c r="I194" s="169"/>
      <c r="J194" s="170">
        <f>ROUND(I194*H194,2)</f>
        <v>0</v>
      </c>
      <c r="K194" s="166" t="s">
        <v>127</v>
      </c>
      <c r="L194" s="37"/>
      <c r="M194" s="171" t="s">
        <v>1</v>
      </c>
      <c r="N194" s="172" t="s">
        <v>41</v>
      </c>
      <c r="O194" s="75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5" t="s">
        <v>159</v>
      </c>
      <c r="AT194" s="175" t="s">
        <v>123</v>
      </c>
      <c r="AU194" s="175" t="s">
        <v>129</v>
      </c>
      <c r="AY194" s="17" t="s">
        <v>120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129</v>
      </c>
      <c r="BK194" s="176">
        <f>ROUND(I194*H194,2)</f>
        <v>0</v>
      </c>
      <c r="BL194" s="17" t="s">
        <v>159</v>
      </c>
      <c r="BM194" s="175" t="s">
        <v>328</v>
      </c>
    </row>
    <row r="195" s="2" customFormat="1" ht="24.15" customHeight="1">
      <c r="A195" s="36"/>
      <c r="B195" s="163"/>
      <c r="C195" s="164" t="s">
        <v>329</v>
      </c>
      <c r="D195" s="164" t="s">
        <v>123</v>
      </c>
      <c r="E195" s="165" t="s">
        <v>330</v>
      </c>
      <c r="F195" s="166" t="s">
        <v>331</v>
      </c>
      <c r="G195" s="167" t="s">
        <v>144</v>
      </c>
      <c r="H195" s="168">
        <v>1</v>
      </c>
      <c r="I195" s="169"/>
      <c r="J195" s="170">
        <f>ROUND(I195*H195,2)</f>
        <v>0</v>
      </c>
      <c r="K195" s="166" t="s">
        <v>1</v>
      </c>
      <c r="L195" s="37"/>
      <c r="M195" s="171" t="s">
        <v>1</v>
      </c>
      <c r="N195" s="172" t="s">
        <v>41</v>
      </c>
      <c r="O195" s="75"/>
      <c r="P195" s="173">
        <f>O195*H195</f>
        <v>0</v>
      </c>
      <c r="Q195" s="173">
        <v>0</v>
      </c>
      <c r="R195" s="173">
        <f>Q195*H195</f>
        <v>0</v>
      </c>
      <c r="S195" s="173">
        <v>0</v>
      </c>
      <c r="T195" s="17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5" t="s">
        <v>159</v>
      </c>
      <c r="AT195" s="175" t="s">
        <v>123</v>
      </c>
      <c r="AU195" s="175" t="s">
        <v>129</v>
      </c>
      <c r="AY195" s="17" t="s">
        <v>120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7" t="s">
        <v>129</v>
      </c>
      <c r="BK195" s="176">
        <f>ROUND(I195*H195,2)</f>
        <v>0</v>
      </c>
      <c r="BL195" s="17" t="s">
        <v>159</v>
      </c>
      <c r="BM195" s="175" t="s">
        <v>332</v>
      </c>
    </row>
    <row r="196" s="2" customFormat="1" ht="16.5" customHeight="1">
      <c r="A196" s="36"/>
      <c r="B196" s="163"/>
      <c r="C196" s="164" t="s">
        <v>333</v>
      </c>
      <c r="D196" s="164" t="s">
        <v>123</v>
      </c>
      <c r="E196" s="165" t="s">
        <v>334</v>
      </c>
      <c r="F196" s="166" t="s">
        <v>335</v>
      </c>
      <c r="G196" s="167" t="s">
        <v>144</v>
      </c>
      <c r="H196" s="168">
        <v>7</v>
      </c>
      <c r="I196" s="169"/>
      <c r="J196" s="170">
        <f>ROUND(I196*H196,2)</f>
        <v>0</v>
      </c>
      <c r="K196" s="166" t="s">
        <v>1</v>
      </c>
      <c r="L196" s="37"/>
      <c r="M196" s="171" t="s">
        <v>1</v>
      </c>
      <c r="N196" s="172" t="s">
        <v>41</v>
      </c>
      <c r="O196" s="75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5" t="s">
        <v>159</v>
      </c>
      <c r="AT196" s="175" t="s">
        <v>123</v>
      </c>
      <c r="AU196" s="175" t="s">
        <v>129</v>
      </c>
      <c r="AY196" s="17" t="s">
        <v>120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129</v>
      </c>
      <c r="BK196" s="176">
        <f>ROUND(I196*H196,2)</f>
        <v>0</v>
      </c>
      <c r="BL196" s="17" t="s">
        <v>159</v>
      </c>
      <c r="BM196" s="175" t="s">
        <v>336</v>
      </c>
    </row>
    <row r="197" s="2" customFormat="1" ht="24.15" customHeight="1">
      <c r="A197" s="36"/>
      <c r="B197" s="163"/>
      <c r="C197" s="164" t="s">
        <v>337</v>
      </c>
      <c r="D197" s="164" t="s">
        <v>123</v>
      </c>
      <c r="E197" s="165" t="s">
        <v>338</v>
      </c>
      <c r="F197" s="166" t="s">
        <v>339</v>
      </c>
      <c r="G197" s="167" t="s">
        <v>283</v>
      </c>
      <c r="H197" s="204"/>
      <c r="I197" s="169"/>
      <c r="J197" s="170">
        <f>ROUND(I197*H197,2)</f>
        <v>0</v>
      </c>
      <c r="K197" s="166" t="s">
        <v>127</v>
      </c>
      <c r="L197" s="37"/>
      <c r="M197" s="171" t="s">
        <v>1</v>
      </c>
      <c r="N197" s="172" t="s">
        <v>41</v>
      </c>
      <c r="O197" s="75"/>
      <c r="P197" s="173">
        <f>O197*H197</f>
        <v>0</v>
      </c>
      <c r="Q197" s="173">
        <v>0</v>
      </c>
      <c r="R197" s="173">
        <f>Q197*H197</f>
        <v>0</v>
      </c>
      <c r="S197" s="173">
        <v>0</v>
      </c>
      <c r="T197" s="17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75" t="s">
        <v>159</v>
      </c>
      <c r="AT197" s="175" t="s">
        <v>123</v>
      </c>
      <c r="AU197" s="175" t="s">
        <v>129</v>
      </c>
      <c r="AY197" s="17" t="s">
        <v>120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7" t="s">
        <v>129</v>
      </c>
      <c r="BK197" s="176">
        <f>ROUND(I197*H197,2)</f>
        <v>0</v>
      </c>
      <c r="BL197" s="17" t="s">
        <v>159</v>
      </c>
      <c r="BM197" s="175" t="s">
        <v>340</v>
      </c>
    </row>
    <row r="198" s="12" customFormat="1" ht="22.8" customHeight="1">
      <c r="A198" s="12"/>
      <c r="B198" s="150"/>
      <c r="C198" s="12"/>
      <c r="D198" s="151" t="s">
        <v>74</v>
      </c>
      <c r="E198" s="161" t="s">
        <v>341</v>
      </c>
      <c r="F198" s="161" t="s">
        <v>342</v>
      </c>
      <c r="G198" s="12"/>
      <c r="H198" s="12"/>
      <c r="I198" s="153"/>
      <c r="J198" s="162">
        <f>BK198</f>
        <v>0</v>
      </c>
      <c r="K198" s="12"/>
      <c r="L198" s="150"/>
      <c r="M198" s="155"/>
      <c r="N198" s="156"/>
      <c r="O198" s="156"/>
      <c r="P198" s="157">
        <f>SUM(P199:P202)</f>
        <v>0</v>
      </c>
      <c r="Q198" s="156"/>
      <c r="R198" s="157">
        <f>SUM(R199:R202)</f>
        <v>0</v>
      </c>
      <c r="S198" s="156"/>
      <c r="T198" s="158">
        <f>SUM(T199:T202)</f>
        <v>0.0035999999999999999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1" t="s">
        <v>129</v>
      </c>
      <c r="AT198" s="159" t="s">
        <v>74</v>
      </c>
      <c r="AU198" s="159" t="s">
        <v>80</v>
      </c>
      <c r="AY198" s="151" t="s">
        <v>120</v>
      </c>
      <c r="BK198" s="160">
        <f>SUM(BK199:BK202)</f>
        <v>0</v>
      </c>
    </row>
    <row r="199" s="2" customFormat="1" ht="24.15" customHeight="1">
      <c r="A199" s="36"/>
      <c r="B199" s="163"/>
      <c r="C199" s="164" t="s">
        <v>343</v>
      </c>
      <c r="D199" s="164" t="s">
        <v>123</v>
      </c>
      <c r="E199" s="165" t="s">
        <v>344</v>
      </c>
      <c r="F199" s="166" t="s">
        <v>345</v>
      </c>
      <c r="G199" s="167" t="s">
        <v>153</v>
      </c>
      <c r="H199" s="168">
        <v>2</v>
      </c>
      <c r="I199" s="169"/>
      <c r="J199" s="170">
        <f>ROUND(I199*H199,2)</f>
        <v>0</v>
      </c>
      <c r="K199" s="166" t="s">
        <v>1</v>
      </c>
      <c r="L199" s="37"/>
      <c r="M199" s="171" t="s">
        <v>1</v>
      </c>
      <c r="N199" s="172" t="s">
        <v>41</v>
      </c>
      <c r="O199" s="75"/>
      <c r="P199" s="173">
        <f>O199*H199</f>
        <v>0</v>
      </c>
      <c r="Q199" s="173">
        <v>0</v>
      </c>
      <c r="R199" s="173">
        <f>Q199*H199</f>
        <v>0</v>
      </c>
      <c r="S199" s="173">
        <v>0.0018</v>
      </c>
      <c r="T199" s="174">
        <f>S199*H199</f>
        <v>0.0035999999999999999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5" t="s">
        <v>159</v>
      </c>
      <c r="AT199" s="175" t="s">
        <v>123</v>
      </c>
      <c r="AU199" s="175" t="s">
        <v>129</v>
      </c>
      <c r="AY199" s="17" t="s">
        <v>120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129</v>
      </c>
      <c r="BK199" s="176">
        <f>ROUND(I199*H199,2)</f>
        <v>0</v>
      </c>
      <c r="BL199" s="17" t="s">
        <v>159</v>
      </c>
      <c r="BM199" s="175" t="s">
        <v>346</v>
      </c>
    </row>
    <row r="200" s="2" customFormat="1" ht="16.5" customHeight="1">
      <c r="A200" s="36"/>
      <c r="B200" s="163"/>
      <c r="C200" s="164" t="s">
        <v>347</v>
      </c>
      <c r="D200" s="164" t="s">
        <v>123</v>
      </c>
      <c r="E200" s="165" t="s">
        <v>348</v>
      </c>
      <c r="F200" s="166" t="s">
        <v>349</v>
      </c>
      <c r="G200" s="167" t="s">
        <v>153</v>
      </c>
      <c r="H200" s="168">
        <v>1</v>
      </c>
      <c r="I200" s="169"/>
      <c r="J200" s="170">
        <f>ROUND(I200*H200,2)</f>
        <v>0</v>
      </c>
      <c r="K200" s="166" t="s">
        <v>1</v>
      </c>
      <c r="L200" s="37"/>
      <c r="M200" s="171" t="s">
        <v>1</v>
      </c>
      <c r="N200" s="172" t="s">
        <v>41</v>
      </c>
      <c r="O200" s="75"/>
      <c r="P200" s="173">
        <f>O200*H200</f>
        <v>0</v>
      </c>
      <c r="Q200" s="173">
        <v>0</v>
      </c>
      <c r="R200" s="173">
        <f>Q200*H200</f>
        <v>0</v>
      </c>
      <c r="S200" s="173">
        <v>0</v>
      </c>
      <c r="T200" s="17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5" t="s">
        <v>159</v>
      </c>
      <c r="AT200" s="175" t="s">
        <v>123</v>
      </c>
      <c r="AU200" s="175" t="s">
        <v>129</v>
      </c>
      <c r="AY200" s="17" t="s">
        <v>120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129</v>
      </c>
      <c r="BK200" s="176">
        <f>ROUND(I200*H200,2)</f>
        <v>0</v>
      </c>
      <c r="BL200" s="17" t="s">
        <v>159</v>
      </c>
      <c r="BM200" s="175" t="s">
        <v>350</v>
      </c>
    </row>
    <row r="201" s="2" customFormat="1" ht="24.15" customHeight="1">
      <c r="A201" s="36"/>
      <c r="B201" s="163"/>
      <c r="C201" s="164" t="s">
        <v>351</v>
      </c>
      <c r="D201" s="164" t="s">
        <v>123</v>
      </c>
      <c r="E201" s="165" t="s">
        <v>352</v>
      </c>
      <c r="F201" s="166" t="s">
        <v>353</v>
      </c>
      <c r="G201" s="167" t="s">
        <v>144</v>
      </c>
      <c r="H201" s="168">
        <v>1</v>
      </c>
      <c r="I201" s="169"/>
      <c r="J201" s="170">
        <f>ROUND(I201*H201,2)</f>
        <v>0</v>
      </c>
      <c r="K201" s="166" t="s">
        <v>1</v>
      </c>
      <c r="L201" s="37"/>
      <c r="M201" s="171" t="s">
        <v>1</v>
      </c>
      <c r="N201" s="172" t="s">
        <v>41</v>
      </c>
      <c r="O201" s="75"/>
      <c r="P201" s="173">
        <f>O201*H201</f>
        <v>0</v>
      </c>
      <c r="Q201" s="173">
        <v>0</v>
      </c>
      <c r="R201" s="173">
        <f>Q201*H201</f>
        <v>0</v>
      </c>
      <c r="S201" s="173">
        <v>0</v>
      </c>
      <c r="T201" s="17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75" t="s">
        <v>159</v>
      </c>
      <c r="AT201" s="175" t="s">
        <v>123</v>
      </c>
      <c r="AU201" s="175" t="s">
        <v>129</v>
      </c>
      <c r="AY201" s="17" t="s">
        <v>120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7" t="s">
        <v>129</v>
      </c>
      <c r="BK201" s="176">
        <f>ROUND(I201*H201,2)</f>
        <v>0</v>
      </c>
      <c r="BL201" s="17" t="s">
        <v>159</v>
      </c>
      <c r="BM201" s="175" t="s">
        <v>354</v>
      </c>
    </row>
    <row r="202" s="2" customFormat="1" ht="24.15" customHeight="1">
      <c r="A202" s="36"/>
      <c r="B202" s="163"/>
      <c r="C202" s="164" t="s">
        <v>355</v>
      </c>
      <c r="D202" s="164" t="s">
        <v>123</v>
      </c>
      <c r="E202" s="165" t="s">
        <v>356</v>
      </c>
      <c r="F202" s="166" t="s">
        <v>357</v>
      </c>
      <c r="G202" s="167" t="s">
        <v>283</v>
      </c>
      <c r="H202" s="204"/>
      <c r="I202" s="169"/>
      <c r="J202" s="170">
        <f>ROUND(I202*H202,2)</f>
        <v>0</v>
      </c>
      <c r="K202" s="166" t="s">
        <v>127</v>
      </c>
      <c r="L202" s="37"/>
      <c r="M202" s="171" t="s">
        <v>1</v>
      </c>
      <c r="N202" s="172" t="s">
        <v>41</v>
      </c>
      <c r="O202" s="75"/>
      <c r="P202" s="173">
        <f>O202*H202</f>
        <v>0</v>
      </c>
      <c r="Q202" s="173">
        <v>0</v>
      </c>
      <c r="R202" s="173">
        <f>Q202*H202</f>
        <v>0</v>
      </c>
      <c r="S202" s="173">
        <v>0</v>
      </c>
      <c r="T202" s="17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75" t="s">
        <v>159</v>
      </c>
      <c r="AT202" s="175" t="s">
        <v>123</v>
      </c>
      <c r="AU202" s="175" t="s">
        <v>129</v>
      </c>
      <c r="AY202" s="17" t="s">
        <v>120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7" t="s">
        <v>129</v>
      </c>
      <c r="BK202" s="176">
        <f>ROUND(I202*H202,2)</f>
        <v>0</v>
      </c>
      <c r="BL202" s="17" t="s">
        <v>159</v>
      </c>
      <c r="BM202" s="175" t="s">
        <v>358</v>
      </c>
    </row>
    <row r="203" s="12" customFormat="1" ht="22.8" customHeight="1">
      <c r="A203" s="12"/>
      <c r="B203" s="150"/>
      <c r="C203" s="12"/>
      <c r="D203" s="151" t="s">
        <v>74</v>
      </c>
      <c r="E203" s="161" t="s">
        <v>359</v>
      </c>
      <c r="F203" s="161" t="s">
        <v>360</v>
      </c>
      <c r="G203" s="12"/>
      <c r="H203" s="12"/>
      <c r="I203" s="153"/>
      <c r="J203" s="162">
        <f>BK203</f>
        <v>0</v>
      </c>
      <c r="K203" s="12"/>
      <c r="L203" s="150"/>
      <c r="M203" s="155"/>
      <c r="N203" s="156"/>
      <c r="O203" s="156"/>
      <c r="P203" s="157">
        <f>SUM(P204:P209)</f>
        <v>0</v>
      </c>
      <c r="Q203" s="156"/>
      <c r="R203" s="157">
        <f>SUM(R204:R209)</f>
        <v>0.00182</v>
      </c>
      <c r="S203" s="156"/>
      <c r="T203" s="15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1" t="s">
        <v>129</v>
      </c>
      <c r="AT203" s="159" t="s">
        <v>74</v>
      </c>
      <c r="AU203" s="159" t="s">
        <v>80</v>
      </c>
      <c r="AY203" s="151" t="s">
        <v>120</v>
      </c>
      <c r="BK203" s="160">
        <f>SUM(BK204:BK209)</f>
        <v>0</v>
      </c>
    </row>
    <row r="204" s="2" customFormat="1" ht="24.15" customHeight="1">
      <c r="A204" s="36"/>
      <c r="B204" s="163"/>
      <c r="C204" s="164" t="s">
        <v>361</v>
      </c>
      <c r="D204" s="164" t="s">
        <v>123</v>
      </c>
      <c r="E204" s="165" t="s">
        <v>362</v>
      </c>
      <c r="F204" s="166" t="s">
        <v>363</v>
      </c>
      <c r="G204" s="167" t="s">
        <v>126</v>
      </c>
      <c r="H204" s="168">
        <v>3.5</v>
      </c>
      <c r="I204" s="169"/>
      <c r="J204" s="170">
        <f>ROUND(I204*H204,2)</f>
        <v>0</v>
      </c>
      <c r="K204" s="166" t="s">
        <v>127</v>
      </c>
      <c r="L204" s="37"/>
      <c r="M204" s="171" t="s">
        <v>1</v>
      </c>
      <c r="N204" s="172" t="s">
        <v>41</v>
      </c>
      <c r="O204" s="75"/>
      <c r="P204" s="173">
        <f>O204*H204</f>
        <v>0</v>
      </c>
      <c r="Q204" s="173">
        <v>8.0000000000000007E-05</v>
      </c>
      <c r="R204" s="173">
        <f>Q204*H204</f>
        <v>0.00028000000000000003</v>
      </c>
      <c r="S204" s="173">
        <v>0</v>
      </c>
      <c r="T204" s="17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75" t="s">
        <v>159</v>
      </c>
      <c r="AT204" s="175" t="s">
        <v>123</v>
      </c>
      <c r="AU204" s="175" t="s">
        <v>129</v>
      </c>
      <c r="AY204" s="17" t="s">
        <v>120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7" t="s">
        <v>129</v>
      </c>
      <c r="BK204" s="176">
        <f>ROUND(I204*H204,2)</f>
        <v>0</v>
      </c>
      <c r="BL204" s="17" t="s">
        <v>159</v>
      </c>
      <c r="BM204" s="175" t="s">
        <v>364</v>
      </c>
    </row>
    <row r="205" s="13" customFormat="1">
      <c r="A205" s="13"/>
      <c r="B205" s="177"/>
      <c r="C205" s="13"/>
      <c r="D205" s="178" t="s">
        <v>131</v>
      </c>
      <c r="E205" s="179" t="s">
        <v>1</v>
      </c>
      <c r="F205" s="180" t="s">
        <v>365</v>
      </c>
      <c r="G205" s="13"/>
      <c r="H205" s="181">
        <v>3.5</v>
      </c>
      <c r="I205" s="182"/>
      <c r="J205" s="13"/>
      <c r="K205" s="13"/>
      <c r="L205" s="177"/>
      <c r="M205" s="183"/>
      <c r="N205" s="184"/>
      <c r="O205" s="184"/>
      <c r="P205" s="184"/>
      <c r="Q205" s="184"/>
      <c r="R205" s="184"/>
      <c r="S205" s="184"/>
      <c r="T205" s="18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79" t="s">
        <v>131</v>
      </c>
      <c r="AU205" s="179" t="s">
        <v>129</v>
      </c>
      <c r="AV205" s="13" t="s">
        <v>129</v>
      </c>
      <c r="AW205" s="13" t="s">
        <v>32</v>
      </c>
      <c r="AX205" s="13" t="s">
        <v>80</v>
      </c>
      <c r="AY205" s="179" t="s">
        <v>120</v>
      </c>
    </row>
    <row r="206" s="2" customFormat="1" ht="24.15" customHeight="1">
      <c r="A206" s="36"/>
      <c r="B206" s="163"/>
      <c r="C206" s="164" t="s">
        <v>366</v>
      </c>
      <c r="D206" s="164" t="s">
        <v>123</v>
      </c>
      <c r="E206" s="165" t="s">
        <v>367</v>
      </c>
      <c r="F206" s="166" t="s">
        <v>368</v>
      </c>
      <c r="G206" s="167" t="s">
        <v>126</v>
      </c>
      <c r="H206" s="168">
        <v>3.5</v>
      </c>
      <c r="I206" s="169"/>
      <c r="J206" s="170">
        <f>ROUND(I206*H206,2)</f>
        <v>0</v>
      </c>
      <c r="K206" s="166" t="s">
        <v>127</v>
      </c>
      <c r="L206" s="37"/>
      <c r="M206" s="171" t="s">
        <v>1</v>
      </c>
      <c r="N206" s="172" t="s">
        <v>41</v>
      </c>
      <c r="O206" s="75"/>
      <c r="P206" s="173">
        <f>O206*H206</f>
        <v>0</v>
      </c>
      <c r="Q206" s="173">
        <v>6.0000000000000002E-05</v>
      </c>
      <c r="R206" s="173">
        <f>Q206*H206</f>
        <v>0.00021000000000000001</v>
      </c>
      <c r="S206" s="173">
        <v>0</v>
      </c>
      <c r="T206" s="17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75" t="s">
        <v>159</v>
      </c>
      <c r="AT206" s="175" t="s">
        <v>123</v>
      </c>
      <c r="AU206" s="175" t="s">
        <v>129</v>
      </c>
      <c r="AY206" s="17" t="s">
        <v>120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7" t="s">
        <v>129</v>
      </c>
      <c r="BK206" s="176">
        <f>ROUND(I206*H206,2)</f>
        <v>0</v>
      </c>
      <c r="BL206" s="17" t="s">
        <v>159</v>
      </c>
      <c r="BM206" s="175" t="s">
        <v>369</v>
      </c>
    </row>
    <row r="207" s="2" customFormat="1" ht="24.15" customHeight="1">
      <c r="A207" s="36"/>
      <c r="B207" s="163"/>
      <c r="C207" s="164" t="s">
        <v>370</v>
      </c>
      <c r="D207" s="164" t="s">
        <v>123</v>
      </c>
      <c r="E207" s="165" t="s">
        <v>371</v>
      </c>
      <c r="F207" s="166" t="s">
        <v>372</v>
      </c>
      <c r="G207" s="167" t="s">
        <v>126</v>
      </c>
      <c r="H207" s="168">
        <v>3.5</v>
      </c>
      <c r="I207" s="169"/>
      <c r="J207" s="170">
        <f>ROUND(I207*H207,2)</f>
        <v>0</v>
      </c>
      <c r="K207" s="166" t="s">
        <v>127</v>
      </c>
      <c r="L207" s="37"/>
      <c r="M207" s="171" t="s">
        <v>1</v>
      </c>
      <c r="N207" s="172" t="s">
        <v>41</v>
      </c>
      <c r="O207" s="75"/>
      <c r="P207" s="173">
        <f>O207*H207</f>
        <v>0</v>
      </c>
      <c r="Q207" s="173">
        <v>0.00013999999999999999</v>
      </c>
      <c r="R207" s="173">
        <f>Q207*H207</f>
        <v>0.00048999999999999998</v>
      </c>
      <c r="S207" s="173">
        <v>0</v>
      </c>
      <c r="T207" s="17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75" t="s">
        <v>159</v>
      </c>
      <c r="AT207" s="175" t="s">
        <v>123</v>
      </c>
      <c r="AU207" s="175" t="s">
        <v>129</v>
      </c>
      <c r="AY207" s="17" t="s">
        <v>120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7" t="s">
        <v>129</v>
      </c>
      <c r="BK207" s="176">
        <f>ROUND(I207*H207,2)</f>
        <v>0</v>
      </c>
      <c r="BL207" s="17" t="s">
        <v>159</v>
      </c>
      <c r="BM207" s="175" t="s">
        <v>373</v>
      </c>
    </row>
    <row r="208" s="2" customFormat="1" ht="24.15" customHeight="1">
      <c r="A208" s="36"/>
      <c r="B208" s="163"/>
      <c r="C208" s="164" t="s">
        <v>374</v>
      </c>
      <c r="D208" s="164" t="s">
        <v>123</v>
      </c>
      <c r="E208" s="165" t="s">
        <v>375</v>
      </c>
      <c r="F208" s="166" t="s">
        <v>376</v>
      </c>
      <c r="G208" s="167" t="s">
        <v>126</v>
      </c>
      <c r="H208" s="168">
        <v>3.5</v>
      </c>
      <c r="I208" s="169"/>
      <c r="J208" s="170">
        <f>ROUND(I208*H208,2)</f>
        <v>0</v>
      </c>
      <c r="K208" s="166" t="s">
        <v>127</v>
      </c>
      <c r="L208" s="37"/>
      <c r="M208" s="171" t="s">
        <v>1</v>
      </c>
      <c r="N208" s="172" t="s">
        <v>41</v>
      </c>
      <c r="O208" s="75"/>
      <c r="P208" s="173">
        <f>O208*H208</f>
        <v>0</v>
      </c>
      <c r="Q208" s="173">
        <v>0.00012</v>
      </c>
      <c r="R208" s="173">
        <f>Q208*H208</f>
        <v>0.00042000000000000002</v>
      </c>
      <c r="S208" s="173">
        <v>0</v>
      </c>
      <c r="T208" s="17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75" t="s">
        <v>159</v>
      </c>
      <c r="AT208" s="175" t="s">
        <v>123</v>
      </c>
      <c r="AU208" s="175" t="s">
        <v>129</v>
      </c>
      <c r="AY208" s="17" t="s">
        <v>120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129</v>
      </c>
      <c r="BK208" s="176">
        <f>ROUND(I208*H208,2)</f>
        <v>0</v>
      </c>
      <c r="BL208" s="17" t="s">
        <v>159</v>
      </c>
      <c r="BM208" s="175" t="s">
        <v>377</v>
      </c>
    </row>
    <row r="209" s="2" customFormat="1" ht="24.15" customHeight="1">
      <c r="A209" s="36"/>
      <c r="B209" s="163"/>
      <c r="C209" s="164" t="s">
        <v>378</v>
      </c>
      <c r="D209" s="164" t="s">
        <v>123</v>
      </c>
      <c r="E209" s="165" t="s">
        <v>379</v>
      </c>
      <c r="F209" s="166" t="s">
        <v>380</v>
      </c>
      <c r="G209" s="167" t="s">
        <v>126</v>
      </c>
      <c r="H209" s="168">
        <v>3.5</v>
      </c>
      <c r="I209" s="169"/>
      <c r="J209" s="170">
        <f>ROUND(I209*H209,2)</f>
        <v>0</v>
      </c>
      <c r="K209" s="166" t="s">
        <v>127</v>
      </c>
      <c r="L209" s="37"/>
      <c r="M209" s="171" t="s">
        <v>1</v>
      </c>
      <c r="N209" s="172" t="s">
        <v>41</v>
      </c>
      <c r="O209" s="75"/>
      <c r="P209" s="173">
        <f>O209*H209</f>
        <v>0</v>
      </c>
      <c r="Q209" s="173">
        <v>0.00012</v>
      </c>
      <c r="R209" s="173">
        <f>Q209*H209</f>
        <v>0.00042000000000000002</v>
      </c>
      <c r="S209" s="173">
        <v>0</v>
      </c>
      <c r="T209" s="17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5" t="s">
        <v>159</v>
      </c>
      <c r="AT209" s="175" t="s">
        <v>123</v>
      </c>
      <c r="AU209" s="175" t="s">
        <v>129</v>
      </c>
      <c r="AY209" s="17" t="s">
        <v>120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129</v>
      </c>
      <c r="BK209" s="176">
        <f>ROUND(I209*H209,2)</f>
        <v>0</v>
      </c>
      <c r="BL209" s="17" t="s">
        <v>159</v>
      </c>
      <c r="BM209" s="175" t="s">
        <v>381</v>
      </c>
    </row>
    <row r="210" s="12" customFormat="1" ht="22.8" customHeight="1">
      <c r="A210" s="12"/>
      <c r="B210" s="150"/>
      <c r="C210" s="12"/>
      <c r="D210" s="151" t="s">
        <v>74</v>
      </c>
      <c r="E210" s="161" t="s">
        <v>382</v>
      </c>
      <c r="F210" s="161" t="s">
        <v>383</v>
      </c>
      <c r="G210" s="12"/>
      <c r="H210" s="12"/>
      <c r="I210" s="153"/>
      <c r="J210" s="162">
        <f>BK210</f>
        <v>0</v>
      </c>
      <c r="K210" s="12"/>
      <c r="L210" s="150"/>
      <c r="M210" s="155"/>
      <c r="N210" s="156"/>
      <c r="O210" s="156"/>
      <c r="P210" s="157">
        <f>SUM(P211:P220)</f>
        <v>0</v>
      </c>
      <c r="Q210" s="156"/>
      <c r="R210" s="157">
        <f>SUM(R211:R220)</f>
        <v>0.18413419999999997</v>
      </c>
      <c r="S210" s="156"/>
      <c r="T210" s="158">
        <f>SUM(T211:T220)</f>
        <v>0.038309799999999998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1" t="s">
        <v>129</v>
      </c>
      <c r="AT210" s="159" t="s">
        <v>74</v>
      </c>
      <c r="AU210" s="159" t="s">
        <v>80</v>
      </c>
      <c r="AY210" s="151" t="s">
        <v>120</v>
      </c>
      <c r="BK210" s="160">
        <f>SUM(BK211:BK220)</f>
        <v>0</v>
      </c>
    </row>
    <row r="211" s="2" customFormat="1" ht="16.5" customHeight="1">
      <c r="A211" s="36"/>
      <c r="B211" s="163"/>
      <c r="C211" s="164" t="s">
        <v>384</v>
      </c>
      <c r="D211" s="164" t="s">
        <v>123</v>
      </c>
      <c r="E211" s="165" t="s">
        <v>385</v>
      </c>
      <c r="F211" s="166" t="s">
        <v>386</v>
      </c>
      <c r="G211" s="167" t="s">
        <v>126</v>
      </c>
      <c r="H211" s="168">
        <v>123.58</v>
      </c>
      <c r="I211" s="169"/>
      <c r="J211" s="170">
        <f>ROUND(I211*H211,2)</f>
        <v>0</v>
      </c>
      <c r="K211" s="166" t="s">
        <v>127</v>
      </c>
      <c r="L211" s="37"/>
      <c r="M211" s="171" t="s">
        <v>1</v>
      </c>
      <c r="N211" s="172" t="s">
        <v>41</v>
      </c>
      <c r="O211" s="75"/>
      <c r="P211" s="173">
        <f>O211*H211</f>
        <v>0</v>
      </c>
      <c r="Q211" s="173">
        <v>0.001</v>
      </c>
      <c r="R211" s="173">
        <f>Q211*H211</f>
        <v>0.12358</v>
      </c>
      <c r="S211" s="173">
        <v>0.00031</v>
      </c>
      <c r="T211" s="174">
        <f>S211*H211</f>
        <v>0.038309799999999998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75" t="s">
        <v>159</v>
      </c>
      <c r="AT211" s="175" t="s">
        <v>123</v>
      </c>
      <c r="AU211" s="175" t="s">
        <v>129</v>
      </c>
      <c r="AY211" s="17" t="s">
        <v>120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7" t="s">
        <v>129</v>
      </c>
      <c r="BK211" s="176">
        <f>ROUND(I211*H211,2)</f>
        <v>0</v>
      </c>
      <c r="BL211" s="17" t="s">
        <v>159</v>
      </c>
      <c r="BM211" s="175" t="s">
        <v>387</v>
      </c>
    </row>
    <row r="212" s="13" customFormat="1">
      <c r="A212" s="13"/>
      <c r="B212" s="177"/>
      <c r="C212" s="13"/>
      <c r="D212" s="178" t="s">
        <v>131</v>
      </c>
      <c r="E212" s="179" t="s">
        <v>1</v>
      </c>
      <c r="F212" s="180" t="s">
        <v>388</v>
      </c>
      <c r="G212" s="13"/>
      <c r="H212" s="181">
        <v>16.43</v>
      </c>
      <c r="I212" s="182"/>
      <c r="J212" s="13"/>
      <c r="K212" s="13"/>
      <c r="L212" s="177"/>
      <c r="M212" s="183"/>
      <c r="N212" s="184"/>
      <c r="O212" s="184"/>
      <c r="P212" s="184"/>
      <c r="Q212" s="184"/>
      <c r="R212" s="184"/>
      <c r="S212" s="184"/>
      <c r="T212" s="18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9" t="s">
        <v>131</v>
      </c>
      <c r="AU212" s="179" t="s">
        <v>129</v>
      </c>
      <c r="AV212" s="13" t="s">
        <v>129</v>
      </c>
      <c r="AW212" s="13" t="s">
        <v>32</v>
      </c>
      <c r="AX212" s="13" t="s">
        <v>75</v>
      </c>
      <c r="AY212" s="179" t="s">
        <v>120</v>
      </c>
    </row>
    <row r="213" s="13" customFormat="1">
      <c r="A213" s="13"/>
      <c r="B213" s="177"/>
      <c r="C213" s="13"/>
      <c r="D213" s="178" t="s">
        <v>131</v>
      </c>
      <c r="E213" s="179" t="s">
        <v>1</v>
      </c>
      <c r="F213" s="180" t="s">
        <v>389</v>
      </c>
      <c r="G213" s="13"/>
      <c r="H213" s="181">
        <v>9.1799999999999997</v>
      </c>
      <c r="I213" s="182"/>
      <c r="J213" s="13"/>
      <c r="K213" s="13"/>
      <c r="L213" s="177"/>
      <c r="M213" s="183"/>
      <c r="N213" s="184"/>
      <c r="O213" s="184"/>
      <c r="P213" s="184"/>
      <c r="Q213" s="184"/>
      <c r="R213" s="184"/>
      <c r="S213" s="184"/>
      <c r="T213" s="18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79" t="s">
        <v>131</v>
      </c>
      <c r="AU213" s="179" t="s">
        <v>129</v>
      </c>
      <c r="AV213" s="13" t="s">
        <v>129</v>
      </c>
      <c r="AW213" s="13" t="s">
        <v>32</v>
      </c>
      <c r="AX213" s="13" t="s">
        <v>75</v>
      </c>
      <c r="AY213" s="179" t="s">
        <v>120</v>
      </c>
    </row>
    <row r="214" s="13" customFormat="1">
      <c r="A214" s="13"/>
      <c r="B214" s="177"/>
      <c r="C214" s="13"/>
      <c r="D214" s="178" t="s">
        <v>131</v>
      </c>
      <c r="E214" s="179" t="s">
        <v>1</v>
      </c>
      <c r="F214" s="180" t="s">
        <v>390</v>
      </c>
      <c r="G214" s="13"/>
      <c r="H214" s="181">
        <v>19.609999999999999</v>
      </c>
      <c r="I214" s="182"/>
      <c r="J214" s="13"/>
      <c r="K214" s="13"/>
      <c r="L214" s="177"/>
      <c r="M214" s="183"/>
      <c r="N214" s="184"/>
      <c r="O214" s="184"/>
      <c r="P214" s="184"/>
      <c r="Q214" s="184"/>
      <c r="R214" s="184"/>
      <c r="S214" s="184"/>
      <c r="T214" s="1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79" t="s">
        <v>131</v>
      </c>
      <c r="AU214" s="179" t="s">
        <v>129</v>
      </c>
      <c r="AV214" s="13" t="s">
        <v>129</v>
      </c>
      <c r="AW214" s="13" t="s">
        <v>32</v>
      </c>
      <c r="AX214" s="13" t="s">
        <v>75</v>
      </c>
      <c r="AY214" s="179" t="s">
        <v>120</v>
      </c>
    </row>
    <row r="215" s="13" customFormat="1">
      <c r="A215" s="13"/>
      <c r="B215" s="177"/>
      <c r="C215" s="13"/>
      <c r="D215" s="178" t="s">
        <v>131</v>
      </c>
      <c r="E215" s="179" t="s">
        <v>1</v>
      </c>
      <c r="F215" s="180" t="s">
        <v>391</v>
      </c>
      <c r="G215" s="13"/>
      <c r="H215" s="181">
        <v>48.759999999999998</v>
      </c>
      <c r="I215" s="182"/>
      <c r="J215" s="13"/>
      <c r="K215" s="13"/>
      <c r="L215" s="177"/>
      <c r="M215" s="183"/>
      <c r="N215" s="184"/>
      <c r="O215" s="184"/>
      <c r="P215" s="184"/>
      <c r="Q215" s="184"/>
      <c r="R215" s="184"/>
      <c r="S215" s="184"/>
      <c r="T215" s="18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79" t="s">
        <v>131</v>
      </c>
      <c r="AU215" s="179" t="s">
        <v>129</v>
      </c>
      <c r="AV215" s="13" t="s">
        <v>129</v>
      </c>
      <c r="AW215" s="13" t="s">
        <v>32</v>
      </c>
      <c r="AX215" s="13" t="s">
        <v>75</v>
      </c>
      <c r="AY215" s="179" t="s">
        <v>120</v>
      </c>
    </row>
    <row r="216" s="13" customFormat="1">
      <c r="A216" s="13"/>
      <c r="B216" s="177"/>
      <c r="C216" s="13"/>
      <c r="D216" s="178" t="s">
        <v>131</v>
      </c>
      <c r="E216" s="179" t="s">
        <v>1</v>
      </c>
      <c r="F216" s="180" t="s">
        <v>392</v>
      </c>
      <c r="G216" s="13"/>
      <c r="H216" s="181">
        <v>29.600000000000001</v>
      </c>
      <c r="I216" s="182"/>
      <c r="J216" s="13"/>
      <c r="K216" s="13"/>
      <c r="L216" s="177"/>
      <c r="M216" s="183"/>
      <c r="N216" s="184"/>
      <c r="O216" s="184"/>
      <c r="P216" s="184"/>
      <c r="Q216" s="184"/>
      <c r="R216" s="184"/>
      <c r="S216" s="184"/>
      <c r="T216" s="1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79" t="s">
        <v>131</v>
      </c>
      <c r="AU216" s="179" t="s">
        <v>129</v>
      </c>
      <c r="AV216" s="13" t="s">
        <v>129</v>
      </c>
      <c r="AW216" s="13" t="s">
        <v>32</v>
      </c>
      <c r="AX216" s="13" t="s">
        <v>75</v>
      </c>
      <c r="AY216" s="179" t="s">
        <v>120</v>
      </c>
    </row>
    <row r="217" s="14" customFormat="1">
      <c r="A217" s="14"/>
      <c r="B217" s="186"/>
      <c r="C217" s="14"/>
      <c r="D217" s="178" t="s">
        <v>131</v>
      </c>
      <c r="E217" s="187" t="s">
        <v>1</v>
      </c>
      <c r="F217" s="188" t="s">
        <v>136</v>
      </c>
      <c r="G217" s="14"/>
      <c r="H217" s="189">
        <v>123.57999999999998</v>
      </c>
      <c r="I217" s="190"/>
      <c r="J217" s="14"/>
      <c r="K217" s="14"/>
      <c r="L217" s="186"/>
      <c r="M217" s="191"/>
      <c r="N217" s="192"/>
      <c r="O217" s="192"/>
      <c r="P217" s="192"/>
      <c r="Q217" s="192"/>
      <c r="R217" s="192"/>
      <c r="S217" s="192"/>
      <c r="T217" s="19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87" t="s">
        <v>131</v>
      </c>
      <c r="AU217" s="187" t="s">
        <v>129</v>
      </c>
      <c r="AV217" s="14" t="s">
        <v>128</v>
      </c>
      <c r="AW217" s="14" t="s">
        <v>32</v>
      </c>
      <c r="AX217" s="14" t="s">
        <v>80</v>
      </c>
      <c r="AY217" s="187" t="s">
        <v>120</v>
      </c>
    </row>
    <row r="218" s="2" customFormat="1" ht="24.15" customHeight="1">
      <c r="A218" s="36"/>
      <c r="B218" s="163"/>
      <c r="C218" s="164" t="s">
        <v>393</v>
      </c>
      <c r="D218" s="164" t="s">
        <v>123</v>
      </c>
      <c r="E218" s="165" t="s">
        <v>394</v>
      </c>
      <c r="F218" s="166" t="s">
        <v>395</v>
      </c>
      <c r="G218" s="167" t="s">
        <v>126</v>
      </c>
      <c r="H218" s="168">
        <v>123.58</v>
      </c>
      <c r="I218" s="169"/>
      <c r="J218" s="170">
        <f>ROUND(I218*H218,2)</f>
        <v>0</v>
      </c>
      <c r="K218" s="166" t="s">
        <v>127</v>
      </c>
      <c r="L218" s="37"/>
      <c r="M218" s="171" t="s">
        <v>1</v>
      </c>
      <c r="N218" s="172" t="s">
        <v>41</v>
      </c>
      <c r="O218" s="75"/>
      <c r="P218" s="173">
        <f>O218*H218</f>
        <v>0</v>
      </c>
      <c r="Q218" s="173">
        <v>0</v>
      </c>
      <c r="R218" s="173">
        <f>Q218*H218</f>
        <v>0</v>
      </c>
      <c r="S218" s="173">
        <v>0</v>
      </c>
      <c r="T218" s="17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75" t="s">
        <v>159</v>
      </c>
      <c r="AT218" s="175" t="s">
        <v>123</v>
      </c>
      <c r="AU218" s="175" t="s">
        <v>129</v>
      </c>
      <c r="AY218" s="17" t="s">
        <v>120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7" t="s">
        <v>129</v>
      </c>
      <c r="BK218" s="176">
        <f>ROUND(I218*H218,2)</f>
        <v>0</v>
      </c>
      <c r="BL218" s="17" t="s">
        <v>159</v>
      </c>
      <c r="BM218" s="175" t="s">
        <v>396</v>
      </c>
    </row>
    <row r="219" s="2" customFormat="1" ht="24.15" customHeight="1">
      <c r="A219" s="36"/>
      <c r="B219" s="163"/>
      <c r="C219" s="164" t="s">
        <v>397</v>
      </c>
      <c r="D219" s="164" t="s">
        <v>123</v>
      </c>
      <c r="E219" s="165" t="s">
        <v>398</v>
      </c>
      <c r="F219" s="166" t="s">
        <v>399</v>
      </c>
      <c r="G219" s="167" t="s">
        <v>126</v>
      </c>
      <c r="H219" s="168">
        <v>123.58</v>
      </c>
      <c r="I219" s="169"/>
      <c r="J219" s="170">
        <f>ROUND(I219*H219,2)</f>
        <v>0</v>
      </c>
      <c r="K219" s="166" t="s">
        <v>127</v>
      </c>
      <c r="L219" s="37"/>
      <c r="M219" s="171" t="s">
        <v>1</v>
      </c>
      <c r="N219" s="172" t="s">
        <v>41</v>
      </c>
      <c r="O219" s="75"/>
      <c r="P219" s="173">
        <f>O219*H219</f>
        <v>0</v>
      </c>
      <c r="Q219" s="173">
        <v>0.00020000000000000001</v>
      </c>
      <c r="R219" s="173">
        <f>Q219*H219</f>
        <v>0.024716000000000002</v>
      </c>
      <c r="S219" s="173">
        <v>0</v>
      </c>
      <c r="T219" s="17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75" t="s">
        <v>159</v>
      </c>
      <c r="AT219" s="175" t="s">
        <v>123</v>
      </c>
      <c r="AU219" s="175" t="s">
        <v>129</v>
      </c>
      <c r="AY219" s="17" t="s">
        <v>120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7" t="s">
        <v>129</v>
      </c>
      <c r="BK219" s="176">
        <f>ROUND(I219*H219,2)</f>
        <v>0</v>
      </c>
      <c r="BL219" s="17" t="s">
        <v>159</v>
      </c>
      <c r="BM219" s="175" t="s">
        <v>400</v>
      </c>
    </row>
    <row r="220" s="2" customFormat="1" ht="24.15" customHeight="1">
      <c r="A220" s="36"/>
      <c r="B220" s="163"/>
      <c r="C220" s="164" t="s">
        <v>401</v>
      </c>
      <c r="D220" s="164" t="s">
        <v>123</v>
      </c>
      <c r="E220" s="165" t="s">
        <v>402</v>
      </c>
      <c r="F220" s="166" t="s">
        <v>403</v>
      </c>
      <c r="G220" s="167" t="s">
        <v>126</v>
      </c>
      <c r="H220" s="168">
        <v>123.58</v>
      </c>
      <c r="I220" s="169"/>
      <c r="J220" s="170">
        <f>ROUND(I220*H220,2)</f>
        <v>0</v>
      </c>
      <c r="K220" s="166" t="s">
        <v>127</v>
      </c>
      <c r="L220" s="37"/>
      <c r="M220" s="171" t="s">
        <v>1</v>
      </c>
      <c r="N220" s="172" t="s">
        <v>41</v>
      </c>
      <c r="O220" s="75"/>
      <c r="P220" s="173">
        <f>O220*H220</f>
        <v>0</v>
      </c>
      <c r="Q220" s="173">
        <v>0.00029</v>
      </c>
      <c r="R220" s="173">
        <f>Q220*H220</f>
        <v>0.035838200000000001</v>
      </c>
      <c r="S220" s="173">
        <v>0</v>
      </c>
      <c r="T220" s="17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75" t="s">
        <v>159</v>
      </c>
      <c r="AT220" s="175" t="s">
        <v>123</v>
      </c>
      <c r="AU220" s="175" t="s">
        <v>129</v>
      </c>
      <c r="AY220" s="17" t="s">
        <v>120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7" t="s">
        <v>129</v>
      </c>
      <c r="BK220" s="176">
        <f>ROUND(I220*H220,2)</f>
        <v>0</v>
      </c>
      <c r="BL220" s="17" t="s">
        <v>159</v>
      </c>
      <c r="BM220" s="175" t="s">
        <v>404</v>
      </c>
    </row>
    <row r="221" s="12" customFormat="1" ht="25.92" customHeight="1">
      <c r="A221" s="12"/>
      <c r="B221" s="150"/>
      <c r="C221" s="12"/>
      <c r="D221" s="151" t="s">
        <v>74</v>
      </c>
      <c r="E221" s="152" t="s">
        <v>405</v>
      </c>
      <c r="F221" s="152" t="s">
        <v>406</v>
      </c>
      <c r="G221" s="12"/>
      <c r="H221" s="12"/>
      <c r="I221" s="153"/>
      <c r="J221" s="154">
        <f>BK221</f>
        <v>0</v>
      </c>
      <c r="K221" s="12"/>
      <c r="L221" s="150"/>
      <c r="M221" s="155"/>
      <c r="N221" s="156"/>
      <c r="O221" s="156"/>
      <c r="P221" s="157">
        <f>SUM(P222:P223)</f>
        <v>0</v>
      </c>
      <c r="Q221" s="156"/>
      <c r="R221" s="157">
        <f>SUM(R222:R223)</f>
        <v>0</v>
      </c>
      <c r="S221" s="156"/>
      <c r="T221" s="158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1" t="s">
        <v>128</v>
      </c>
      <c r="AT221" s="159" t="s">
        <v>74</v>
      </c>
      <c r="AU221" s="159" t="s">
        <v>75</v>
      </c>
      <c r="AY221" s="151" t="s">
        <v>120</v>
      </c>
      <c r="BK221" s="160">
        <f>SUM(BK222:BK223)</f>
        <v>0</v>
      </c>
    </row>
    <row r="222" s="2" customFormat="1" ht="16.5" customHeight="1">
      <c r="A222" s="36"/>
      <c r="B222" s="163"/>
      <c r="C222" s="164" t="s">
        <v>407</v>
      </c>
      <c r="D222" s="164" t="s">
        <v>123</v>
      </c>
      <c r="E222" s="165" t="s">
        <v>408</v>
      </c>
      <c r="F222" s="166" t="s">
        <v>409</v>
      </c>
      <c r="G222" s="167" t="s">
        <v>172</v>
      </c>
      <c r="H222" s="168">
        <v>4</v>
      </c>
      <c r="I222" s="169"/>
      <c r="J222" s="170">
        <f>ROUND(I222*H222,2)</f>
        <v>0</v>
      </c>
      <c r="K222" s="166" t="s">
        <v>127</v>
      </c>
      <c r="L222" s="37"/>
      <c r="M222" s="171" t="s">
        <v>1</v>
      </c>
      <c r="N222" s="172" t="s">
        <v>41</v>
      </c>
      <c r="O222" s="75"/>
      <c r="P222" s="173">
        <f>O222*H222</f>
        <v>0</v>
      </c>
      <c r="Q222" s="173">
        <v>0</v>
      </c>
      <c r="R222" s="173">
        <f>Q222*H222</f>
        <v>0</v>
      </c>
      <c r="S222" s="173">
        <v>0</v>
      </c>
      <c r="T222" s="17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75" t="s">
        <v>410</v>
      </c>
      <c r="AT222" s="175" t="s">
        <v>123</v>
      </c>
      <c r="AU222" s="175" t="s">
        <v>80</v>
      </c>
      <c r="AY222" s="17" t="s">
        <v>120</v>
      </c>
      <c r="BE222" s="176">
        <f>IF(N222="základní",J222,0)</f>
        <v>0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7" t="s">
        <v>129</v>
      </c>
      <c r="BK222" s="176">
        <f>ROUND(I222*H222,2)</f>
        <v>0</v>
      </c>
      <c r="BL222" s="17" t="s">
        <v>410</v>
      </c>
      <c r="BM222" s="175" t="s">
        <v>411</v>
      </c>
    </row>
    <row r="223" s="2" customFormat="1" ht="16.5" customHeight="1">
      <c r="A223" s="36"/>
      <c r="B223" s="163"/>
      <c r="C223" s="164" t="s">
        <v>412</v>
      </c>
      <c r="D223" s="164" t="s">
        <v>123</v>
      </c>
      <c r="E223" s="165" t="s">
        <v>413</v>
      </c>
      <c r="F223" s="166" t="s">
        <v>414</v>
      </c>
      <c r="G223" s="167" t="s">
        <v>172</v>
      </c>
      <c r="H223" s="168">
        <v>3</v>
      </c>
      <c r="I223" s="169"/>
      <c r="J223" s="170">
        <f>ROUND(I223*H223,2)</f>
        <v>0</v>
      </c>
      <c r="K223" s="166" t="s">
        <v>127</v>
      </c>
      <c r="L223" s="37"/>
      <c r="M223" s="171" t="s">
        <v>1</v>
      </c>
      <c r="N223" s="172" t="s">
        <v>41</v>
      </c>
      <c r="O223" s="75"/>
      <c r="P223" s="173">
        <f>O223*H223</f>
        <v>0</v>
      </c>
      <c r="Q223" s="173">
        <v>0</v>
      </c>
      <c r="R223" s="173">
        <f>Q223*H223</f>
        <v>0</v>
      </c>
      <c r="S223" s="173">
        <v>0</v>
      </c>
      <c r="T223" s="17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75" t="s">
        <v>410</v>
      </c>
      <c r="AT223" s="175" t="s">
        <v>123</v>
      </c>
      <c r="AU223" s="175" t="s">
        <v>80</v>
      </c>
      <c r="AY223" s="17" t="s">
        <v>120</v>
      </c>
      <c r="BE223" s="176">
        <f>IF(N223="základní",J223,0)</f>
        <v>0</v>
      </c>
      <c r="BF223" s="176">
        <f>IF(N223="snížená",J223,0)</f>
        <v>0</v>
      </c>
      <c r="BG223" s="176">
        <f>IF(N223="zákl. přenesená",J223,0)</f>
        <v>0</v>
      </c>
      <c r="BH223" s="176">
        <f>IF(N223="sníž. přenesená",J223,0)</f>
        <v>0</v>
      </c>
      <c r="BI223" s="176">
        <f>IF(N223="nulová",J223,0)</f>
        <v>0</v>
      </c>
      <c r="BJ223" s="17" t="s">
        <v>129</v>
      </c>
      <c r="BK223" s="176">
        <f>ROUND(I223*H223,2)</f>
        <v>0</v>
      </c>
      <c r="BL223" s="17" t="s">
        <v>410</v>
      </c>
      <c r="BM223" s="175" t="s">
        <v>415</v>
      </c>
    </row>
    <row r="224" s="12" customFormat="1" ht="25.92" customHeight="1">
      <c r="A224" s="12"/>
      <c r="B224" s="150"/>
      <c r="C224" s="12"/>
      <c r="D224" s="151" t="s">
        <v>74</v>
      </c>
      <c r="E224" s="152" t="s">
        <v>416</v>
      </c>
      <c r="F224" s="152" t="s">
        <v>417</v>
      </c>
      <c r="G224" s="12"/>
      <c r="H224" s="12"/>
      <c r="I224" s="153"/>
      <c r="J224" s="154">
        <f>BK224</f>
        <v>0</v>
      </c>
      <c r="K224" s="12"/>
      <c r="L224" s="150"/>
      <c r="M224" s="155"/>
      <c r="N224" s="156"/>
      <c r="O224" s="156"/>
      <c r="P224" s="157">
        <f>P225+P227</f>
        <v>0</v>
      </c>
      <c r="Q224" s="156"/>
      <c r="R224" s="157">
        <f>R225+R227</f>
        <v>0</v>
      </c>
      <c r="S224" s="156"/>
      <c r="T224" s="158">
        <f>T225+T227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1" t="s">
        <v>150</v>
      </c>
      <c r="AT224" s="159" t="s">
        <v>74</v>
      </c>
      <c r="AU224" s="159" t="s">
        <v>75</v>
      </c>
      <c r="AY224" s="151" t="s">
        <v>120</v>
      </c>
      <c r="BK224" s="160">
        <f>BK225+BK227</f>
        <v>0</v>
      </c>
    </row>
    <row r="225" s="12" customFormat="1" ht="22.8" customHeight="1">
      <c r="A225" s="12"/>
      <c r="B225" s="150"/>
      <c r="C225" s="12"/>
      <c r="D225" s="151" t="s">
        <v>74</v>
      </c>
      <c r="E225" s="161" t="s">
        <v>418</v>
      </c>
      <c r="F225" s="161" t="s">
        <v>419</v>
      </c>
      <c r="G225" s="12"/>
      <c r="H225" s="12"/>
      <c r="I225" s="153"/>
      <c r="J225" s="162">
        <f>BK225</f>
        <v>0</v>
      </c>
      <c r="K225" s="12"/>
      <c r="L225" s="150"/>
      <c r="M225" s="155"/>
      <c r="N225" s="156"/>
      <c r="O225" s="156"/>
      <c r="P225" s="157">
        <f>P226</f>
        <v>0</v>
      </c>
      <c r="Q225" s="156"/>
      <c r="R225" s="157">
        <f>R226</f>
        <v>0</v>
      </c>
      <c r="S225" s="156"/>
      <c r="T225" s="158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1" t="s">
        <v>150</v>
      </c>
      <c r="AT225" s="159" t="s">
        <v>74</v>
      </c>
      <c r="AU225" s="159" t="s">
        <v>80</v>
      </c>
      <c r="AY225" s="151" t="s">
        <v>120</v>
      </c>
      <c r="BK225" s="160">
        <f>BK226</f>
        <v>0</v>
      </c>
    </row>
    <row r="226" s="2" customFormat="1" ht="16.5" customHeight="1">
      <c r="A226" s="36"/>
      <c r="B226" s="163"/>
      <c r="C226" s="164" t="s">
        <v>420</v>
      </c>
      <c r="D226" s="164" t="s">
        <v>123</v>
      </c>
      <c r="E226" s="165" t="s">
        <v>421</v>
      </c>
      <c r="F226" s="166" t="s">
        <v>422</v>
      </c>
      <c r="G226" s="167" t="s">
        <v>153</v>
      </c>
      <c r="H226" s="168">
        <v>1</v>
      </c>
      <c r="I226" s="169"/>
      <c r="J226" s="170">
        <f>ROUND(I226*H226,2)</f>
        <v>0</v>
      </c>
      <c r="K226" s="166" t="s">
        <v>127</v>
      </c>
      <c r="L226" s="37"/>
      <c r="M226" s="171" t="s">
        <v>1</v>
      </c>
      <c r="N226" s="172" t="s">
        <v>41</v>
      </c>
      <c r="O226" s="75"/>
      <c r="P226" s="173">
        <f>O226*H226</f>
        <v>0</v>
      </c>
      <c r="Q226" s="173">
        <v>0</v>
      </c>
      <c r="R226" s="173">
        <f>Q226*H226</f>
        <v>0</v>
      </c>
      <c r="S226" s="173">
        <v>0</v>
      </c>
      <c r="T226" s="17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75" t="s">
        <v>423</v>
      </c>
      <c r="AT226" s="175" t="s">
        <v>123</v>
      </c>
      <c r="AU226" s="175" t="s">
        <v>129</v>
      </c>
      <c r="AY226" s="17" t="s">
        <v>120</v>
      </c>
      <c r="BE226" s="176">
        <f>IF(N226="základní",J226,0)</f>
        <v>0</v>
      </c>
      <c r="BF226" s="176">
        <f>IF(N226="snížená",J226,0)</f>
        <v>0</v>
      </c>
      <c r="BG226" s="176">
        <f>IF(N226="zákl. přenesená",J226,0)</f>
        <v>0</v>
      </c>
      <c r="BH226" s="176">
        <f>IF(N226="sníž. přenesená",J226,0)</f>
        <v>0</v>
      </c>
      <c r="BI226" s="176">
        <f>IF(N226="nulová",J226,0)</f>
        <v>0</v>
      </c>
      <c r="BJ226" s="17" t="s">
        <v>129</v>
      </c>
      <c r="BK226" s="176">
        <f>ROUND(I226*H226,2)</f>
        <v>0</v>
      </c>
      <c r="BL226" s="17" t="s">
        <v>423</v>
      </c>
      <c r="BM226" s="175" t="s">
        <v>424</v>
      </c>
    </row>
    <row r="227" s="12" customFormat="1" ht="22.8" customHeight="1">
      <c r="A227" s="12"/>
      <c r="B227" s="150"/>
      <c r="C227" s="12"/>
      <c r="D227" s="151" t="s">
        <v>74</v>
      </c>
      <c r="E227" s="161" t="s">
        <v>425</v>
      </c>
      <c r="F227" s="161" t="s">
        <v>426</v>
      </c>
      <c r="G227" s="12"/>
      <c r="H227" s="12"/>
      <c r="I227" s="153"/>
      <c r="J227" s="162">
        <f>BK227</f>
        <v>0</v>
      </c>
      <c r="K227" s="12"/>
      <c r="L227" s="150"/>
      <c r="M227" s="155"/>
      <c r="N227" s="156"/>
      <c r="O227" s="156"/>
      <c r="P227" s="157">
        <f>P228</f>
        <v>0</v>
      </c>
      <c r="Q227" s="156"/>
      <c r="R227" s="157">
        <f>R228</f>
        <v>0</v>
      </c>
      <c r="S227" s="156"/>
      <c r="T227" s="158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1" t="s">
        <v>150</v>
      </c>
      <c r="AT227" s="159" t="s">
        <v>74</v>
      </c>
      <c r="AU227" s="159" t="s">
        <v>80</v>
      </c>
      <c r="AY227" s="151" t="s">
        <v>120</v>
      </c>
      <c r="BK227" s="160">
        <f>BK228</f>
        <v>0</v>
      </c>
    </row>
    <row r="228" s="2" customFormat="1" ht="16.5" customHeight="1">
      <c r="A228" s="36"/>
      <c r="B228" s="163"/>
      <c r="C228" s="164" t="s">
        <v>427</v>
      </c>
      <c r="D228" s="164" t="s">
        <v>123</v>
      </c>
      <c r="E228" s="165" t="s">
        <v>428</v>
      </c>
      <c r="F228" s="166" t="s">
        <v>429</v>
      </c>
      <c r="G228" s="167" t="s">
        <v>153</v>
      </c>
      <c r="H228" s="168">
        <v>1</v>
      </c>
      <c r="I228" s="169"/>
      <c r="J228" s="170">
        <f>ROUND(I228*H228,2)</f>
        <v>0</v>
      </c>
      <c r="K228" s="166" t="s">
        <v>127</v>
      </c>
      <c r="L228" s="37"/>
      <c r="M228" s="205" t="s">
        <v>1</v>
      </c>
      <c r="N228" s="206" t="s">
        <v>41</v>
      </c>
      <c r="O228" s="207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75" t="s">
        <v>423</v>
      </c>
      <c r="AT228" s="175" t="s">
        <v>123</v>
      </c>
      <c r="AU228" s="175" t="s">
        <v>129</v>
      </c>
      <c r="AY228" s="17" t="s">
        <v>120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7" t="s">
        <v>129</v>
      </c>
      <c r="BK228" s="176">
        <f>ROUND(I228*H228,2)</f>
        <v>0</v>
      </c>
      <c r="BL228" s="17" t="s">
        <v>423</v>
      </c>
      <c r="BM228" s="175" t="s">
        <v>430</v>
      </c>
    </row>
    <row r="229" s="2" customFormat="1" ht="6.96" customHeight="1">
      <c r="A229" s="36"/>
      <c r="B229" s="58"/>
      <c r="C229" s="59"/>
      <c r="D229" s="59"/>
      <c r="E229" s="59"/>
      <c r="F229" s="59"/>
      <c r="G229" s="59"/>
      <c r="H229" s="59"/>
      <c r="I229" s="59"/>
      <c r="J229" s="59"/>
      <c r="K229" s="59"/>
      <c r="L229" s="37"/>
      <c r="M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</row>
  </sheetData>
  <autoFilter ref="C128:K228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2024-01-29T17:52:12Z</dcterms:created>
  <dcterms:modified xsi:type="dcterms:W3CDTF">2024-01-29T17:52:13Z</dcterms:modified>
</cp:coreProperties>
</file>